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960" windowHeight="11760"/>
  </bookViews>
  <sheets>
    <sheet name="AC SUMARY" sheetId="2" r:id="rId1"/>
    <sheet name="V A T." sheetId="3" r:id="rId2"/>
    <sheet name="Sheet3" sheetId="4" r:id="rId3"/>
  </sheets>
  <calcPr calcId="124519"/>
</workbook>
</file>

<file path=xl/calcChain.xml><?xml version="1.0" encoding="utf-8"?>
<calcChain xmlns="http://schemas.openxmlformats.org/spreadsheetml/2006/main">
  <c r="T64" i="2"/>
  <c r="S64"/>
  <c r="R64"/>
  <c r="Q64"/>
  <c r="T58"/>
  <c r="U43"/>
  <c r="L55"/>
  <c r="W4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A40"/>
  <c r="AB40" s="1"/>
  <c r="AB58" s="1"/>
  <c r="U39"/>
  <c r="T53"/>
  <c r="W53" s="1"/>
  <c r="U45"/>
  <c r="U46"/>
  <c r="U53"/>
  <c r="U54"/>
  <c r="U55"/>
  <c r="T43"/>
  <c r="W43" s="1"/>
  <c r="U37"/>
  <c r="C58"/>
  <c r="D58"/>
  <c r="E58"/>
  <c r="F58"/>
  <c r="G58"/>
  <c r="O58"/>
  <c r="P58"/>
  <c r="Q58"/>
  <c r="R58"/>
  <c r="S58"/>
  <c r="S60" s="1"/>
  <c r="F9" i="3"/>
  <c r="F24"/>
  <c r="F15"/>
  <c r="E12"/>
  <c r="F14" s="1"/>
  <c r="E13"/>
  <c r="E11"/>
  <c r="E10"/>
  <c r="E8"/>
  <c r="E7"/>
  <c r="E6"/>
  <c r="U42" i="2"/>
  <c r="W58" l="1"/>
  <c r="N58"/>
  <c r="G61"/>
  <c r="U56"/>
  <c r="U44"/>
  <c r="U36"/>
  <c r="U35"/>
  <c r="U34"/>
  <c r="U32"/>
  <c r="L38"/>
  <c r="U58"/>
  <c r="G62" s="1"/>
  <c r="G64" s="1"/>
  <c r="AB61" s="1"/>
  <c r="M39" l="1"/>
  <c r="M58" s="1"/>
  <c r="L58"/>
  <c r="T62"/>
  <c r="AB59"/>
  <c r="AB64" s="1"/>
  <c r="K58"/>
</calcChain>
</file>

<file path=xl/sharedStrings.xml><?xml version="1.0" encoding="utf-8"?>
<sst xmlns="http://schemas.openxmlformats.org/spreadsheetml/2006/main" count="224" uniqueCount="140">
  <si>
    <t>Credits</t>
  </si>
  <si>
    <t>Payments</t>
  </si>
  <si>
    <t>Bal.B/FD</t>
  </si>
  <si>
    <t>2795..82</t>
  </si>
  <si>
    <t>Payor</t>
  </si>
  <si>
    <t>Precept</t>
  </si>
  <si>
    <t>Grant</t>
  </si>
  <si>
    <t>misc.</t>
  </si>
  <si>
    <t>FCSG</t>
  </si>
  <si>
    <t>Amount</t>
  </si>
  <si>
    <t>Chq. No.</t>
  </si>
  <si>
    <t>Payee</t>
  </si>
  <si>
    <t>Clerk</t>
  </si>
  <si>
    <t>Estate</t>
  </si>
  <si>
    <t>Play G.</t>
  </si>
  <si>
    <t>VAT</t>
  </si>
  <si>
    <t>Date</t>
  </si>
  <si>
    <t>C.Churchill</t>
  </si>
  <si>
    <t>6th Apr</t>
  </si>
  <si>
    <t>HMRC</t>
  </si>
  <si>
    <t>Wilts. C,</t>
  </si>
  <si>
    <t>7th Apr</t>
  </si>
  <si>
    <t>24th Apr</t>
  </si>
  <si>
    <t>Evolve</t>
  </si>
  <si>
    <t>13th May</t>
  </si>
  <si>
    <t xml:space="preserve">CFWS </t>
  </si>
  <si>
    <t>15th May</t>
  </si>
  <si>
    <t>19th May</t>
  </si>
  <si>
    <t>Spectrum</t>
  </si>
  <si>
    <t>12th Jun</t>
  </si>
  <si>
    <t>D. Rae</t>
  </si>
  <si>
    <t>21st Jul</t>
  </si>
  <si>
    <t>Came &amp; Co</t>
  </si>
  <si>
    <t>22nd Jul</t>
  </si>
  <si>
    <t>Vita Play</t>
  </si>
  <si>
    <t>28th Jul</t>
  </si>
  <si>
    <t>Fov. Badges</t>
  </si>
  <si>
    <t>14th Aug</t>
  </si>
  <si>
    <t>D.Rae</t>
  </si>
  <si>
    <t>17th Aug</t>
  </si>
  <si>
    <t>25th Sept</t>
  </si>
  <si>
    <t>e.Vaughan</t>
  </si>
  <si>
    <t>2nd Oct</t>
  </si>
  <si>
    <t>6thOct</t>
  </si>
  <si>
    <t>16th oCt</t>
  </si>
  <si>
    <t>FVH</t>
  </si>
  <si>
    <t>Church Yd</t>
  </si>
  <si>
    <t>20th Oct</t>
  </si>
  <si>
    <t>CFWS</t>
  </si>
  <si>
    <t>23rd Oct</t>
  </si>
  <si>
    <t>Retrnd Ch.</t>
  </si>
  <si>
    <t>Clerk Set up</t>
  </si>
  <si>
    <t>28th Oct</t>
  </si>
  <si>
    <t>K Aylin</t>
  </si>
  <si>
    <t>29th Oct</t>
  </si>
  <si>
    <t>W A L C</t>
  </si>
  <si>
    <t>4th Npv</t>
  </si>
  <si>
    <t>11th Nov</t>
  </si>
  <si>
    <t>18th Nov</t>
  </si>
  <si>
    <t>DD</t>
  </si>
  <si>
    <t>ICO ZA022870</t>
  </si>
  <si>
    <t>LB takeover</t>
  </si>
  <si>
    <t>O/L</t>
  </si>
  <si>
    <t>Wilts C CATG</t>
  </si>
  <si>
    <t>SEED4S. Grat.</t>
  </si>
  <si>
    <t>M.V C. Sign.</t>
  </si>
  <si>
    <t>Totals</t>
  </si>
  <si>
    <t>B/FWS</t>
  </si>
  <si>
    <t>Total</t>
  </si>
  <si>
    <t>????</t>
  </si>
  <si>
    <t>Vinyl Lettering</t>
  </si>
  <si>
    <t>Clerk. Reimbrmt</t>
  </si>
  <si>
    <t>Clerk. a/c Salary</t>
  </si>
  <si>
    <t>CATG/Hwys</t>
  </si>
  <si>
    <t>Clerk.HMRCPAYE</t>
  </si>
  <si>
    <t>trans...</t>
  </si>
  <si>
    <t>PAYE  A/c  [HMRC]</t>
  </si>
  <si>
    <t>Fovant Parish Council  Account  Ist April 2020-31st March 2021</t>
  </si>
  <si>
    <t>VAT details</t>
  </si>
  <si>
    <t>2020-21</t>
  </si>
  <si>
    <t>DATE</t>
  </si>
  <si>
    <t>WHO</t>
  </si>
  <si>
    <t xml:space="preserve">£ </t>
  </si>
  <si>
    <t xml:space="preserve">REG No. </t>
  </si>
  <si>
    <t>Clerk equpmt</t>
  </si>
  <si>
    <t>ELMT</t>
  </si>
  <si>
    <t>£  ENTRY</t>
  </si>
  <si>
    <t>iD Mobile</t>
  </si>
  <si>
    <t>927 2265 20</t>
  </si>
  <si>
    <t>tesco paper</t>
  </si>
  <si>
    <t>No.</t>
  </si>
  <si>
    <t>03</t>
  </si>
  <si>
    <t> 220 4302 31</t>
  </si>
  <si>
    <t>04</t>
  </si>
  <si>
    <t>Safe Shop box</t>
  </si>
  <si>
    <t>416 6085 55</t>
  </si>
  <si>
    <t>total 23/10</t>
  </si>
  <si>
    <t>02</t>
  </si>
  <si>
    <t>hard drive</t>
  </si>
  <si>
    <t>total incl VAT</t>
  </si>
  <si>
    <t>printer inks 4No.</t>
  </si>
  <si>
    <t>tool signpost</t>
  </si>
  <si>
    <t>142 2770 32</t>
  </si>
  <si>
    <t xml:space="preserve">TOTAL TO RECLAIM </t>
  </si>
  <si>
    <t>Treasurers</t>
  </si>
  <si>
    <t>847 3129  03</t>
  </si>
  <si>
    <t>05</t>
  </si>
  <si>
    <t xml:space="preserve">Instant Access </t>
  </si>
  <si>
    <t xml:space="preserve">3 Towers </t>
  </si>
  <si>
    <t xml:space="preserve">Clerk </t>
  </si>
  <si>
    <t>FVH Grant</t>
  </si>
  <si>
    <t>Insc/Subs/misc</t>
  </si>
  <si>
    <t>Don'/grants</t>
  </si>
  <si>
    <t>FYC Grant</t>
  </si>
  <si>
    <t>2021/2022</t>
  </si>
  <si>
    <t>*</t>
  </si>
  <si>
    <t>trans.savings..</t>
  </si>
  <si>
    <t>**</t>
  </si>
  <si>
    <t xml:space="preserve">gross int annual </t>
  </si>
  <si>
    <t>Out</t>
  </si>
  <si>
    <t>In</t>
  </si>
  <si>
    <t>bal</t>
  </si>
  <si>
    <t>Descpn</t>
  </si>
  <si>
    <t>c/f</t>
  </si>
  <si>
    <t xml:space="preserve">summary </t>
  </si>
  <si>
    <t>2020/2021</t>
  </si>
  <si>
    <t>v A. 17-8-21</t>
  </si>
  <si>
    <t>one payment £558.25</t>
  </si>
  <si>
    <t>HMRC PAYE ...8160</t>
  </si>
  <si>
    <t>misc &amp; Rebrmnt</t>
  </si>
  <si>
    <t>VAT Bal c/fwd</t>
  </si>
  <si>
    <t xml:space="preserve">Treasurer's  </t>
  </si>
  <si>
    <t xml:space="preserve">Grand total balance c.fd. </t>
  </si>
  <si>
    <t xml:space="preserve">Payments         out of a/c </t>
  </si>
  <si>
    <t xml:space="preserve">PAYE </t>
  </si>
  <si>
    <t xml:space="preserve"> Instant Access a/c</t>
  </si>
  <si>
    <t>BBIOL a/c ...8160</t>
  </si>
  <si>
    <t>TOTAL &gt;</t>
  </si>
  <si>
    <r>
      <t xml:space="preserve">Clerk HMRC PAYE money transfered to                                             </t>
    </r>
    <r>
      <rPr>
        <b/>
        <u/>
        <sz val="11"/>
        <color rgb="FFC00000"/>
        <rFont val="Calibri"/>
        <family val="2"/>
      </rPr>
      <t xml:space="preserve">FPC a/c BB INST ONLINE      </t>
    </r>
    <r>
      <rPr>
        <b/>
        <sz val="11"/>
        <color rgb="FFC00000"/>
        <rFont val="Calibri"/>
        <family val="2"/>
      </rPr>
      <t xml:space="preserve">   ....8160      HOLDING ACCOUNT</t>
    </r>
  </si>
  <si>
    <t xml:space="preserve">AGAR Box 6 = total payments out less staff costs  less  internal transfers </t>
  </si>
</sst>
</file>

<file path=xl/styles.xml><?xml version="1.0" encoding="utf-8"?>
<styleSheet xmlns="http://schemas.openxmlformats.org/spreadsheetml/2006/main">
  <numFmts count="2">
    <numFmt numFmtId="164" formatCode="d/m/yy;@"/>
    <numFmt numFmtId="165" formatCode="&quot;£&quot;#,##0.00"/>
  </numFmts>
  <fonts count="27">
    <font>
      <sz val="11"/>
      <color indexed="8"/>
      <name val="Calibri"/>
    </font>
    <font>
      <b/>
      <sz val="11"/>
      <color indexed="8"/>
      <name val="Calibri"/>
    </font>
    <font>
      <sz val="11"/>
      <color indexed="13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C00000"/>
      <name val="Calibri"/>
      <family val="2"/>
    </font>
    <font>
      <sz val="10"/>
      <color rgb="FF000000"/>
      <name val="Arial"/>
      <family val="2"/>
    </font>
    <font>
      <b/>
      <sz val="11"/>
      <color rgb="FFC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u/>
      <sz val="11"/>
      <color rgb="FFC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4"/>
      <color theme="1"/>
      <name val="Calibri"/>
      <family val="2"/>
    </font>
    <font>
      <b/>
      <u/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u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0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1" xfId="0" applyBorder="1" applyAlignment="1"/>
    <xf numFmtId="164" fontId="0" fillId="0" borderId="0" xfId="0" applyNumberFormat="1" applyFont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65" fontId="0" fillId="0" borderId="0" xfId="0" applyNumberFormat="1" applyFont="1" applyAlignment="1"/>
    <xf numFmtId="0" fontId="0" fillId="0" borderId="0" xfId="0" applyFont="1" applyAlignment="1"/>
    <xf numFmtId="0" fontId="3" fillId="0" borderId="2" xfId="0" applyNumberFormat="1" applyFont="1" applyFill="1" applyBorder="1" applyAlignment="1"/>
    <xf numFmtId="165" fontId="0" fillId="0" borderId="0" xfId="0" applyNumberFormat="1" applyFont="1" applyAlignment="1">
      <alignment horizontal="right"/>
    </xf>
    <xf numFmtId="0" fontId="0" fillId="0" borderId="0" xfId="0" applyFont="1" applyAlignment="1"/>
    <xf numFmtId="49" fontId="8" fillId="0" borderId="2" xfId="0" applyNumberFormat="1" applyFont="1" applyBorder="1" applyAlignment="1"/>
    <xf numFmtId="0" fontId="15" fillId="0" borderId="2" xfId="0" applyFont="1" applyBorder="1" applyAlignment="1">
      <alignment vertical="center" wrapText="1"/>
    </xf>
    <xf numFmtId="0" fontId="8" fillId="0" borderId="2" xfId="0" applyFont="1" applyBorder="1" applyAlignment="1"/>
    <xf numFmtId="0" fontId="0" fillId="0" borderId="2" xfId="0" applyFont="1" applyBorder="1" applyAlignment="1">
      <alignment wrapText="1"/>
    </xf>
    <xf numFmtId="0" fontId="0" fillId="0" borderId="2" xfId="0" applyFont="1" applyBorder="1" applyAlignment="1"/>
    <xf numFmtId="165" fontId="0" fillId="0" borderId="2" xfId="0" applyNumberFormat="1" applyFont="1" applyBorder="1" applyAlignment="1"/>
    <xf numFmtId="0" fontId="0" fillId="0" borderId="2" xfId="0" applyNumberFormat="1" applyFont="1" applyBorder="1" applyAlignment="1"/>
    <xf numFmtId="49" fontId="0" fillId="0" borderId="2" xfId="0" applyNumberFormat="1" applyFont="1" applyBorder="1" applyAlignment="1"/>
    <xf numFmtId="165" fontId="0" fillId="0" borderId="2" xfId="0" applyNumberFormat="1" applyBorder="1" applyAlignment="1"/>
    <xf numFmtId="165" fontId="0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/>
    <xf numFmtId="0" fontId="0" fillId="2" borderId="2" xfId="0" applyFont="1" applyFill="1" applyBorder="1" applyAlignment="1"/>
    <xf numFmtId="165" fontId="5" fillId="0" borderId="2" xfId="0" applyNumberFormat="1" applyFont="1" applyBorder="1" applyAlignment="1"/>
    <xf numFmtId="165" fontId="13" fillId="0" borderId="2" xfId="0" applyNumberFormat="1" applyFont="1" applyBorder="1" applyAlignment="1"/>
    <xf numFmtId="0" fontId="0" fillId="0" borderId="2" xfId="0" applyBorder="1" applyAlignment="1"/>
    <xf numFmtId="0" fontId="5" fillId="0" borderId="2" xfId="0" applyFont="1" applyBorder="1" applyAlignment="1"/>
    <xf numFmtId="0" fontId="0" fillId="0" borderId="2" xfId="0" applyNumberFormat="1" applyFont="1" applyFill="1" applyBorder="1" applyAlignment="1"/>
    <xf numFmtId="165" fontId="1" fillId="0" borderId="2" xfId="0" applyNumberFormat="1" applyFont="1" applyBorder="1" applyAlignment="1"/>
    <xf numFmtId="0" fontId="0" fillId="0" borderId="2" xfId="0" applyFont="1" applyFill="1" applyBorder="1" applyAlignment="1"/>
    <xf numFmtId="49" fontId="8" fillId="0" borderId="9" xfId="0" applyNumberFormat="1" applyFont="1" applyBorder="1" applyAlignment="1"/>
    <xf numFmtId="0" fontId="8" fillId="0" borderId="9" xfId="0" applyFont="1" applyBorder="1" applyAlignment="1"/>
    <xf numFmtId="165" fontId="18" fillId="0" borderId="13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right" wrapText="1"/>
    </xf>
    <xf numFmtId="165" fontId="21" fillId="0" borderId="13" xfId="0" applyNumberFormat="1" applyFont="1" applyBorder="1" applyAlignment="1">
      <alignment horizontal="center" vertical="center" wrapText="1"/>
    </xf>
    <xf numFmtId="0" fontId="0" fillId="0" borderId="9" xfId="0" applyFont="1" applyBorder="1" applyAlignment="1"/>
    <xf numFmtId="0" fontId="0" fillId="0" borderId="10" xfId="0" applyFont="1" applyBorder="1" applyAlignment="1"/>
    <xf numFmtId="0" fontId="8" fillId="0" borderId="10" xfId="0" applyFont="1" applyBorder="1" applyAlignment="1"/>
    <xf numFmtId="0" fontId="8" fillId="0" borderId="5" xfId="0" applyFont="1" applyBorder="1" applyAlignment="1"/>
    <xf numFmtId="165" fontId="8" fillId="0" borderId="16" xfId="0" applyNumberFormat="1" applyFont="1" applyBorder="1" applyAlignment="1">
      <alignment horizontal="right" wrapText="1"/>
    </xf>
    <xf numFmtId="165" fontId="8" fillId="0" borderId="17" xfId="0" applyNumberFormat="1" applyFont="1" applyBorder="1" applyAlignment="1">
      <alignment wrapText="1"/>
    </xf>
    <xf numFmtId="0" fontId="0" fillId="0" borderId="18" xfId="0" applyFont="1" applyBorder="1" applyAlignment="1"/>
    <xf numFmtId="0" fontId="17" fillId="0" borderId="19" xfId="0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right"/>
    </xf>
    <xf numFmtId="0" fontId="0" fillId="0" borderId="22" xfId="0" applyFont="1" applyBorder="1" applyAlignment="1"/>
    <xf numFmtId="165" fontId="8" fillId="0" borderId="24" xfId="0" applyNumberFormat="1" applyFont="1" applyBorder="1" applyAlignment="1">
      <alignment horizontal="right" wrapText="1"/>
    </xf>
    <xf numFmtId="165" fontId="8" fillId="0" borderId="25" xfId="0" applyNumberFormat="1" applyFont="1" applyBorder="1" applyAlignment="1">
      <alignment wrapText="1"/>
    </xf>
    <xf numFmtId="0" fontId="8" fillId="0" borderId="21" xfId="0" applyFont="1" applyBorder="1" applyAlignment="1"/>
    <xf numFmtId="0" fontId="0" fillId="0" borderId="28" xfId="0" applyFont="1" applyBorder="1" applyAlignment="1"/>
    <xf numFmtId="0" fontId="21" fillId="0" borderId="2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/>
    </xf>
    <xf numFmtId="0" fontId="20" fillId="6" borderId="19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165" fontId="21" fillId="0" borderId="14" xfId="0" applyNumberFormat="1" applyFont="1" applyFill="1" applyBorder="1" applyAlignment="1">
      <alignment horizontal="center" vertical="center" wrapText="1"/>
    </xf>
    <xf numFmtId="165" fontId="22" fillId="0" borderId="21" xfId="0" applyNumberFormat="1" applyFont="1" applyBorder="1" applyAlignment="1">
      <alignment horizontal="center" vertical="center"/>
    </xf>
    <xf numFmtId="0" fontId="0" fillId="0" borderId="31" xfId="0" applyFont="1" applyBorder="1" applyAlignment="1"/>
    <xf numFmtId="49" fontId="0" fillId="4" borderId="31" xfId="0" applyNumberFormat="1" applyFont="1" applyFill="1" applyBorder="1" applyAlignment="1"/>
    <xf numFmtId="0" fontId="0" fillId="0" borderId="31" xfId="0" applyFont="1" applyFill="1" applyBorder="1" applyAlignment="1"/>
    <xf numFmtId="165" fontId="0" fillId="0" borderId="31" xfId="0" applyNumberFormat="1" applyFont="1" applyBorder="1" applyAlignment="1"/>
    <xf numFmtId="0" fontId="15" fillId="0" borderId="31" xfId="0" applyFont="1" applyBorder="1" applyAlignment="1">
      <alignment vertical="center" wrapText="1"/>
    </xf>
    <xf numFmtId="49" fontId="8" fillId="0" borderId="31" xfId="0" applyNumberFormat="1" applyFont="1" applyBorder="1" applyAlignment="1"/>
    <xf numFmtId="2" fontId="20" fillId="0" borderId="7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/>
    <xf numFmtId="49" fontId="16" fillId="0" borderId="9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0" fontId="0" fillId="4" borderId="3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/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/>
    <xf numFmtId="165" fontId="7" fillId="0" borderId="23" xfId="0" applyNumberFormat="1" applyFont="1" applyBorder="1" applyAlignment="1"/>
    <xf numFmtId="0" fontId="7" fillId="0" borderId="2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vertical="center" wrapText="1"/>
    </xf>
    <xf numFmtId="165" fontId="4" fillId="0" borderId="31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/>
    <xf numFmtId="49" fontId="1" fillId="0" borderId="19" xfId="0" applyNumberFormat="1" applyFont="1" applyBorder="1" applyAlignment="1"/>
    <xf numFmtId="49" fontId="1" fillId="4" borderId="19" xfId="0" applyNumberFormat="1" applyFont="1" applyFill="1" applyBorder="1" applyAlignment="1"/>
    <xf numFmtId="165" fontId="0" fillId="0" borderId="19" xfId="0" applyNumberFormat="1" applyFont="1" applyBorder="1" applyAlignment="1"/>
    <xf numFmtId="0" fontId="0" fillId="0" borderId="21" xfId="0" applyFont="1" applyBorder="1" applyAlignment="1"/>
    <xf numFmtId="0" fontId="0" fillId="0" borderId="27" xfId="0" applyFont="1" applyBorder="1" applyAlignment="1"/>
    <xf numFmtId="0" fontId="1" fillId="0" borderId="10" xfId="0" applyFont="1" applyBorder="1" applyAlignment="1"/>
    <xf numFmtId="49" fontId="1" fillId="0" borderId="18" xfId="0" applyNumberFormat="1" applyFont="1" applyBorder="1" applyAlignment="1"/>
    <xf numFmtId="164" fontId="0" fillId="0" borderId="10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164" fontId="4" fillId="0" borderId="1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/>
    <xf numFmtId="0" fontId="0" fillId="0" borderId="14" xfId="0" applyFont="1" applyBorder="1" applyAlignment="1"/>
    <xf numFmtId="164" fontId="3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36" xfId="0" applyFont="1" applyBorder="1" applyAlignment="1"/>
    <xf numFmtId="0" fontId="1" fillId="0" borderId="27" xfId="0" applyFont="1" applyBorder="1" applyAlignment="1"/>
    <xf numFmtId="0" fontId="4" fillId="0" borderId="27" xfId="0" applyFont="1" applyBorder="1" applyAlignment="1">
      <alignment vertical="center" wrapText="1"/>
    </xf>
    <xf numFmtId="0" fontId="3" fillId="0" borderId="27" xfId="0" applyFont="1" applyBorder="1" applyAlignment="1"/>
    <xf numFmtId="0" fontId="3" fillId="2" borderId="27" xfId="0" applyFont="1" applyFill="1" applyBorder="1" applyAlignment="1"/>
    <xf numFmtId="0" fontId="0" fillId="0" borderId="27" xfId="0" applyNumberFormat="1" applyFont="1" applyBorder="1" applyAlignment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3" fillId="0" borderId="38" xfId="0" applyFont="1" applyBorder="1" applyAlignment="1"/>
    <xf numFmtId="0" fontId="0" fillId="0" borderId="38" xfId="0" applyFont="1" applyBorder="1" applyAlignment="1"/>
    <xf numFmtId="0" fontId="3" fillId="2" borderId="38" xfId="0" applyFont="1" applyFill="1" applyBorder="1" applyAlignment="1"/>
    <xf numFmtId="165" fontId="13" fillId="0" borderId="38" xfId="0" applyNumberFormat="1" applyFont="1" applyBorder="1" applyAlignment="1"/>
    <xf numFmtId="0" fontId="0" fillId="0" borderId="38" xfId="0" applyNumberFormat="1" applyFont="1" applyBorder="1" applyAlignment="1"/>
    <xf numFmtId="165" fontId="8" fillId="0" borderId="28" xfId="0" applyNumberFormat="1" applyFont="1" applyBorder="1" applyAlignment="1"/>
    <xf numFmtId="165" fontId="9" fillId="0" borderId="28" xfId="0" applyNumberFormat="1" applyFont="1" applyBorder="1" applyAlignment="1">
      <alignment vertical="center" wrapText="1"/>
    </xf>
    <xf numFmtId="165" fontId="0" fillId="0" borderId="28" xfId="0" applyNumberFormat="1" applyFont="1" applyBorder="1" applyAlignment="1"/>
    <xf numFmtId="165" fontId="0" fillId="0" borderId="10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 wrapText="1"/>
    </xf>
    <xf numFmtId="49" fontId="11" fillId="0" borderId="39" xfId="0" applyNumberFormat="1" applyFont="1" applyBorder="1" applyAlignment="1"/>
    <xf numFmtId="165" fontId="8" fillId="0" borderId="12" xfId="0" applyNumberFormat="1" applyFont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165" fontId="9" fillId="0" borderId="14" xfId="0" applyNumberFormat="1" applyFont="1" applyBorder="1" applyAlignment="1">
      <alignment horizontal="right" vertical="center" wrapText="1"/>
    </xf>
    <xf numFmtId="0" fontId="3" fillId="0" borderId="13" xfId="0" applyFont="1" applyBorder="1" applyAlignment="1"/>
    <xf numFmtId="165" fontId="9" fillId="0" borderId="14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0" fontId="0" fillId="0" borderId="13" xfId="0" applyFont="1" applyBorder="1" applyAlignment="1"/>
    <xf numFmtId="0" fontId="25" fillId="2" borderId="16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165" fontId="13" fillId="0" borderId="13" xfId="0" applyNumberFormat="1" applyFont="1" applyBorder="1" applyAlignment="1"/>
    <xf numFmtId="0" fontId="0" fillId="0" borderId="13" xfId="0" applyNumberFormat="1" applyFont="1" applyBorder="1" applyAlignment="1"/>
    <xf numFmtId="165" fontId="0" fillId="0" borderId="14" xfId="0" applyNumberFormat="1" applyFont="1" applyBorder="1" applyAlignment="1">
      <alignment horizontal="right"/>
    </xf>
    <xf numFmtId="165" fontId="20" fillId="5" borderId="20" xfId="0" applyNumberFormat="1" applyFont="1" applyFill="1" applyBorder="1" applyAlignment="1">
      <alignment horizontal="center" vertical="center"/>
    </xf>
    <xf numFmtId="165" fontId="24" fillId="0" borderId="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/>
    <xf numFmtId="0" fontId="0" fillId="0" borderId="26" xfId="0" applyFont="1" applyBorder="1" applyAlignment="1"/>
    <xf numFmtId="0" fontId="0" fillId="0" borderId="40" xfId="0" applyFont="1" applyBorder="1" applyAlignment="1"/>
    <xf numFmtId="0" fontId="0" fillId="0" borderId="16" xfId="0" applyFont="1" applyBorder="1" applyAlignment="1"/>
    <xf numFmtId="165" fontId="8" fillId="0" borderId="17" xfId="0" applyNumberFormat="1" applyFont="1" applyBorder="1" applyAlignment="1">
      <alignment horizontal="right"/>
    </xf>
    <xf numFmtId="165" fontId="8" fillId="0" borderId="6" xfId="0" applyNumberFormat="1" applyFont="1" applyBorder="1" applyAlignment="1"/>
    <xf numFmtId="164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/>
    <xf numFmtId="0" fontId="0" fillId="0" borderId="42" xfId="0" applyFont="1" applyBorder="1" applyAlignment="1">
      <alignment horizontal="center" vertical="center"/>
    </xf>
    <xf numFmtId="49" fontId="1" fillId="0" borderId="42" xfId="0" applyNumberFormat="1" applyFont="1" applyBorder="1" applyAlignment="1"/>
    <xf numFmtId="0" fontId="1" fillId="6" borderId="42" xfId="0" applyNumberFormat="1" applyFont="1" applyFill="1" applyBorder="1" applyAlignment="1"/>
    <xf numFmtId="165" fontId="1" fillId="5" borderId="42" xfId="0" applyNumberFormat="1" applyFont="1" applyFill="1" applyBorder="1" applyAlignment="1"/>
    <xf numFmtId="0" fontId="1" fillId="3" borderId="42" xfId="0" applyNumberFormat="1" applyFont="1" applyFill="1" applyBorder="1" applyAlignment="1"/>
    <xf numFmtId="0" fontId="1" fillId="0" borderId="42" xfId="0" applyFont="1" applyBorder="1" applyAlignment="1"/>
    <xf numFmtId="0" fontId="14" fillId="0" borderId="42" xfId="0" applyFont="1" applyBorder="1" applyAlignment="1"/>
    <xf numFmtId="0" fontId="8" fillId="0" borderId="42" xfId="0" applyFont="1" applyBorder="1" applyAlignment="1"/>
    <xf numFmtId="0" fontId="19" fillId="0" borderId="43" xfId="0" applyFont="1" applyBorder="1" applyAlignment="1"/>
    <xf numFmtId="165" fontId="18" fillId="0" borderId="11" xfId="0" applyNumberFormat="1" applyFont="1" applyBorder="1" applyAlignment="1">
      <alignment horizontal="center" vertical="center" wrapText="1"/>
    </xf>
    <xf numFmtId="164" fontId="0" fillId="0" borderId="32" xfId="0" applyNumberFormat="1" applyFont="1" applyBorder="1" applyAlignment="1">
      <alignment horizontal="center"/>
    </xf>
    <xf numFmtId="49" fontId="15" fillId="2" borderId="36" xfId="0" applyNumberFormat="1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165" fontId="15" fillId="2" borderId="36" xfId="0" applyNumberFormat="1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0" fillId="0" borderId="44" xfId="0" applyFont="1" applyBorder="1" applyAlignment="1"/>
    <xf numFmtId="0" fontId="0" fillId="0" borderId="45" xfId="0" applyFont="1" applyBorder="1" applyAlignment="1"/>
    <xf numFmtId="0" fontId="0" fillId="0" borderId="7" xfId="0" applyFont="1" applyBorder="1" applyAlignment="1"/>
    <xf numFmtId="165" fontId="1" fillId="0" borderId="8" xfId="0" applyNumberFormat="1" applyFont="1" applyBorder="1" applyAlignment="1"/>
    <xf numFmtId="49" fontId="23" fillId="0" borderId="18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/>
    <xf numFmtId="0" fontId="26" fillId="0" borderId="20" xfId="0" applyNumberFormat="1" applyFont="1" applyBorder="1" applyAlignment="1">
      <alignment vertical="center"/>
    </xf>
    <xf numFmtId="0" fontId="23" fillId="0" borderId="3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4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B64"/>
  <sheetViews>
    <sheetView showGridLines="0" tabSelected="1" topLeftCell="A43" zoomScale="70" zoomScaleNormal="70" workbookViewId="0">
      <selection activeCell="X62" sqref="X62"/>
    </sheetView>
  </sheetViews>
  <sheetFormatPr defaultColWidth="8.85546875" defaultRowHeight="15" customHeight="1"/>
  <cols>
    <col min="1" max="1" width="11.28515625" style="8" customWidth="1"/>
    <col min="2" max="2" width="8.85546875" style="1" customWidth="1"/>
    <col min="3" max="3" width="10.28515625" style="1" customWidth="1"/>
    <col min="4" max="5" width="8" style="1" customWidth="1"/>
    <col min="6" max="6" width="8.7109375" style="1" customWidth="1"/>
    <col min="7" max="7" width="12" style="1" customWidth="1"/>
    <col min="8" max="8" width="4.28515625" style="6" customWidth="1"/>
    <col min="9" max="9" width="8.85546875" style="108" customWidth="1"/>
    <col min="10" max="10" width="15.7109375" style="1" customWidth="1"/>
    <col min="11" max="11" width="10.28515625" style="1" customWidth="1"/>
    <col min="12" max="12" width="9.5703125" style="6" customWidth="1"/>
    <col min="13" max="13" width="9.42578125" style="1" customWidth="1"/>
    <col min="14" max="14" width="7" style="1" customWidth="1"/>
    <col min="15" max="15" width="9.42578125" style="1" customWidth="1"/>
    <col min="16" max="16" width="8.42578125" style="1" customWidth="1"/>
    <col min="17" max="17" width="10.42578125" style="1" customWidth="1"/>
    <col min="18" max="18" width="10.7109375" style="1" customWidth="1"/>
    <col min="19" max="19" width="11" style="1" customWidth="1"/>
    <col min="20" max="20" width="14.7109375" style="26" customWidth="1"/>
    <col min="21" max="21" width="10" style="1" customWidth="1"/>
    <col min="22" max="22" width="2.7109375" style="1" customWidth="1"/>
    <col min="23" max="23" width="9.5703125" style="6" customWidth="1"/>
    <col min="24" max="24" width="14" style="6" customWidth="1"/>
    <col min="25" max="25" width="11.85546875" style="1" customWidth="1"/>
    <col min="26" max="26" width="17.42578125" style="6" customWidth="1"/>
    <col min="27" max="27" width="15.42578125" style="29" customWidth="1"/>
    <col min="28" max="28" width="15.42578125" style="26" customWidth="1"/>
    <col min="29" max="262" width="8.85546875" style="1" customWidth="1"/>
  </cols>
  <sheetData>
    <row r="1" spans="1:262" ht="15" customHeight="1" thickBot="1">
      <c r="A1" s="122"/>
      <c r="B1" s="120"/>
      <c r="C1" s="120" t="s">
        <v>126</v>
      </c>
      <c r="D1" s="120"/>
      <c r="E1" s="120"/>
      <c r="F1" s="120"/>
      <c r="G1" s="56"/>
      <c r="H1" s="56"/>
      <c r="I1" s="109" t="s">
        <v>77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92"/>
      <c r="U1" s="56"/>
      <c r="V1" s="35"/>
      <c r="W1" s="56"/>
      <c r="X1" s="56"/>
      <c r="Y1" s="56"/>
      <c r="Z1" s="56"/>
      <c r="AA1" s="151"/>
      <c r="AB1" s="36"/>
    </row>
    <row r="2" spans="1:262" ht="15" customHeight="1" thickBot="1">
      <c r="A2" s="123" t="s">
        <v>104</v>
      </c>
      <c r="B2" s="121" t="s">
        <v>0</v>
      </c>
      <c r="C2" s="114"/>
      <c r="D2" s="114"/>
      <c r="E2" s="114"/>
      <c r="F2" s="114"/>
      <c r="G2" s="118"/>
      <c r="H2" s="124"/>
      <c r="I2" s="113"/>
      <c r="J2" s="114"/>
      <c r="K2" s="115" t="s">
        <v>1</v>
      </c>
      <c r="L2" s="115"/>
      <c r="M2" s="114"/>
      <c r="N2" s="114"/>
      <c r="O2" s="114"/>
      <c r="P2" s="114"/>
      <c r="Q2" s="116" t="s">
        <v>2</v>
      </c>
      <c r="R2" s="116" t="s">
        <v>3</v>
      </c>
      <c r="S2" s="114"/>
      <c r="T2" s="117"/>
      <c r="U2" s="118"/>
      <c r="V2" s="136"/>
      <c r="W2" s="141" t="s">
        <v>128</v>
      </c>
      <c r="X2" s="152"/>
      <c r="Y2" s="153" t="s">
        <v>107</v>
      </c>
      <c r="Z2" s="153"/>
      <c r="AA2" s="154"/>
      <c r="AB2" s="148"/>
    </row>
    <row r="3" spans="1:262" s="102" customFormat="1" ht="31.5" customHeight="1">
      <c r="A3" s="125"/>
      <c r="B3" s="111" t="s">
        <v>4</v>
      </c>
      <c r="C3" s="111" t="s">
        <v>5</v>
      </c>
      <c r="D3" s="111" t="s">
        <v>6</v>
      </c>
      <c r="E3" s="111" t="s">
        <v>7</v>
      </c>
      <c r="F3" s="111" t="s">
        <v>8</v>
      </c>
      <c r="G3" s="111" t="s">
        <v>9</v>
      </c>
      <c r="H3" s="99"/>
      <c r="I3" s="110" t="s">
        <v>10</v>
      </c>
      <c r="J3" s="111" t="s">
        <v>11</v>
      </c>
      <c r="K3" s="111" t="s">
        <v>12</v>
      </c>
      <c r="L3" s="111" t="s">
        <v>129</v>
      </c>
      <c r="M3" s="111" t="s">
        <v>111</v>
      </c>
      <c r="N3" s="111" t="s">
        <v>73</v>
      </c>
      <c r="O3" s="111" t="s">
        <v>13</v>
      </c>
      <c r="P3" s="111" t="s">
        <v>112</v>
      </c>
      <c r="Q3" s="111" t="s">
        <v>14</v>
      </c>
      <c r="R3" s="111" t="s">
        <v>8</v>
      </c>
      <c r="S3" s="111" t="s">
        <v>15</v>
      </c>
      <c r="T3" s="112" t="s">
        <v>76</v>
      </c>
      <c r="U3" s="126" t="s">
        <v>9</v>
      </c>
      <c r="V3" s="137"/>
      <c r="W3" s="142"/>
      <c r="X3" s="155"/>
      <c r="Y3" s="100" t="s">
        <v>122</v>
      </c>
      <c r="Z3" s="100" t="s">
        <v>119</v>
      </c>
      <c r="AA3" s="156" t="s">
        <v>120</v>
      </c>
      <c r="AB3" s="149" t="s">
        <v>121</v>
      </c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</row>
    <row r="4" spans="1:262" ht="15" customHeight="1">
      <c r="A4" s="127" t="s">
        <v>16</v>
      </c>
      <c r="B4" s="35"/>
      <c r="C4" s="35"/>
      <c r="D4" s="35"/>
      <c r="E4" s="35"/>
      <c r="F4" s="35"/>
      <c r="G4" s="35"/>
      <c r="H4" s="35"/>
      <c r="I4" s="90">
        <v>1391</v>
      </c>
      <c r="J4" s="38" t="s">
        <v>17</v>
      </c>
      <c r="K4" s="37">
        <v>56.5</v>
      </c>
      <c r="L4" s="37"/>
      <c r="M4" s="35"/>
      <c r="N4" s="35"/>
      <c r="O4" s="35"/>
      <c r="P4" s="35"/>
      <c r="Q4" s="35"/>
      <c r="R4" s="35"/>
      <c r="S4" s="35"/>
      <c r="T4" s="36"/>
      <c r="U4" s="128">
        <v>56.5</v>
      </c>
      <c r="V4" s="138" t="s">
        <v>115</v>
      </c>
      <c r="W4" s="143"/>
      <c r="X4" s="157"/>
      <c r="Y4" s="31" t="s">
        <v>123</v>
      </c>
      <c r="Z4" s="31"/>
      <c r="AA4" s="158">
        <v>21785.97</v>
      </c>
      <c r="AB4" s="148">
        <f>AA4</f>
        <v>21785.97</v>
      </c>
    </row>
    <row r="5" spans="1:262" ht="15" customHeight="1">
      <c r="A5" s="127" t="s">
        <v>18</v>
      </c>
      <c r="B5" s="35"/>
      <c r="C5" s="35"/>
      <c r="D5" s="35"/>
      <c r="E5" s="35"/>
      <c r="F5" s="35"/>
      <c r="G5" s="35"/>
      <c r="H5" s="35"/>
      <c r="I5" s="90">
        <v>1392</v>
      </c>
      <c r="J5" s="38" t="s">
        <v>19</v>
      </c>
      <c r="K5" s="37">
        <v>245</v>
      </c>
      <c r="L5" s="37"/>
      <c r="M5" s="35"/>
      <c r="N5" s="35"/>
      <c r="O5" s="35"/>
      <c r="P5" s="35"/>
      <c r="Q5" s="35"/>
      <c r="R5" s="35"/>
      <c r="S5" s="35"/>
      <c r="T5" s="36"/>
      <c r="U5" s="128">
        <v>245</v>
      </c>
      <c r="V5" s="138" t="s">
        <v>115</v>
      </c>
      <c r="W5" s="143"/>
      <c r="X5" s="157"/>
      <c r="Y5" s="33"/>
      <c r="Z5" s="33"/>
      <c r="AA5" s="159"/>
      <c r="AB5" s="148">
        <f t="shared" ref="AB5:AB29" si="0">AA5</f>
        <v>0</v>
      </c>
    </row>
    <row r="6" spans="1:262" ht="15" customHeight="1">
      <c r="A6" s="127" t="s">
        <v>18</v>
      </c>
      <c r="B6" s="38" t="s">
        <v>20</v>
      </c>
      <c r="C6" s="35"/>
      <c r="D6" s="37">
        <v>2930.81</v>
      </c>
      <c r="E6" s="35"/>
      <c r="F6" s="35"/>
      <c r="G6" s="37">
        <v>2930.81</v>
      </c>
      <c r="H6" s="37"/>
      <c r="I6" s="103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  <c r="U6" s="129"/>
      <c r="V6" s="138" t="s">
        <v>115</v>
      </c>
      <c r="W6" s="143"/>
      <c r="X6" s="157"/>
      <c r="Y6" s="33"/>
      <c r="Z6" s="33"/>
      <c r="AA6" s="159">
        <v>0.93</v>
      </c>
      <c r="AB6" s="148">
        <f t="shared" si="0"/>
        <v>0.93</v>
      </c>
    </row>
    <row r="7" spans="1:262" ht="14.25" customHeight="1">
      <c r="A7" s="127" t="s">
        <v>21</v>
      </c>
      <c r="B7" s="38" t="s">
        <v>20</v>
      </c>
      <c r="C7" s="37">
        <v>6190</v>
      </c>
      <c r="D7" s="35"/>
      <c r="E7" s="35"/>
      <c r="F7" s="35"/>
      <c r="G7" s="37">
        <v>6190</v>
      </c>
      <c r="H7" s="37"/>
      <c r="I7" s="103"/>
      <c r="J7" s="35"/>
      <c r="K7" s="35"/>
      <c r="L7" s="35"/>
      <c r="M7" s="35"/>
      <c r="N7" s="35"/>
      <c r="O7" s="35"/>
      <c r="P7" s="35"/>
      <c r="Q7" s="35"/>
      <c r="R7" s="35"/>
      <c r="S7" s="35"/>
      <c r="T7" s="36"/>
      <c r="U7" s="129"/>
      <c r="V7" s="138" t="s">
        <v>115</v>
      </c>
      <c r="W7" s="143"/>
      <c r="X7" s="157"/>
      <c r="Y7" s="33"/>
      <c r="Z7" s="33"/>
      <c r="AA7" s="159"/>
      <c r="AB7" s="148">
        <f t="shared" si="0"/>
        <v>0</v>
      </c>
    </row>
    <row r="8" spans="1:262" ht="15" customHeight="1">
      <c r="A8" s="127" t="s">
        <v>22</v>
      </c>
      <c r="B8" s="35"/>
      <c r="C8" s="35"/>
      <c r="D8" s="35"/>
      <c r="E8" s="35"/>
      <c r="F8" s="35"/>
      <c r="G8" s="35"/>
      <c r="H8" s="35"/>
      <c r="I8" s="90">
        <v>1441</v>
      </c>
      <c r="J8" s="38" t="s">
        <v>23</v>
      </c>
      <c r="K8" s="35"/>
      <c r="L8" s="35"/>
      <c r="M8" s="35"/>
      <c r="N8" s="35"/>
      <c r="O8" s="37">
        <v>330</v>
      </c>
      <c r="P8" s="35"/>
      <c r="Q8" s="35"/>
      <c r="R8" s="35"/>
      <c r="S8" s="35"/>
      <c r="T8" s="36"/>
      <c r="U8" s="128">
        <v>330</v>
      </c>
      <c r="V8" s="138" t="s">
        <v>115</v>
      </c>
      <c r="W8" s="143"/>
      <c r="X8" s="157"/>
      <c r="Y8" s="31"/>
      <c r="Z8" s="31"/>
      <c r="AA8" s="159">
        <v>0.96</v>
      </c>
      <c r="AB8" s="148">
        <f t="shared" si="0"/>
        <v>0.96</v>
      </c>
    </row>
    <row r="9" spans="1:262" ht="15" customHeight="1">
      <c r="A9" s="127" t="s">
        <v>24</v>
      </c>
      <c r="B9" s="38" t="s">
        <v>23</v>
      </c>
      <c r="C9" s="35"/>
      <c r="D9" s="35"/>
      <c r="E9" s="37">
        <v>330</v>
      </c>
      <c r="F9" s="35"/>
      <c r="G9" s="37">
        <v>330</v>
      </c>
      <c r="H9" s="37"/>
      <c r="I9" s="103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  <c r="U9" s="129"/>
      <c r="V9" s="138" t="s">
        <v>115</v>
      </c>
      <c r="W9" s="143"/>
      <c r="X9" s="157"/>
      <c r="Y9" s="33"/>
      <c r="Z9" s="33"/>
      <c r="AA9" s="159"/>
      <c r="AB9" s="148">
        <f t="shared" si="0"/>
        <v>0</v>
      </c>
    </row>
    <row r="10" spans="1:262" ht="15" customHeight="1">
      <c r="A10" s="127" t="s">
        <v>24</v>
      </c>
      <c r="B10" s="38" t="s">
        <v>25</v>
      </c>
      <c r="C10" s="35"/>
      <c r="D10" s="35"/>
      <c r="E10" s="35"/>
      <c r="F10" s="37">
        <v>2250</v>
      </c>
      <c r="G10" s="37">
        <v>2250</v>
      </c>
      <c r="H10" s="37"/>
      <c r="I10" s="103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  <c r="U10" s="129"/>
      <c r="V10" s="138" t="s">
        <v>115</v>
      </c>
      <c r="W10" s="143"/>
      <c r="X10" s="157"/>
      <c r="Y10" s="33"/>
      <c r="Z10" s="33"/>
      <c r="AA10" s="159">
        <v>0.87</v>
      </c>
      <c r="AB10" s="148">
        <f t="shared" si="0"/>
        <v>0.87</v>
      </c>
    </row>
    <row r="11" spans="1:262" ht="15" customHeight="1">
      <c r="A11" s="127" t="s">
        <v>26</v>
      </c>
      <c r="B11" s="35"/>
      <c r="C11" s="35"/>
      <c r="D11" s="35"/>
      <c r="E11" s="35"/>
      <c r="F11" s="35"/>
      <c r="G11" s="35"/>
      <c r="H11" s="35"/>
      <c r="I11" s="90">
        <v>1442</v>
      </c>
      <c r="J11" s="38" t="s">
        <v>23</v>
      </c>
      <c r="K11" s="35"/>
      <c r="L11" s="35"/>
      <c r="M11" s="35"/>
      <c r="N11" s="35"/>
      <c r="O11" s="37">
        <v>330</v>
      </c>
      <c r="P11" s="35"/>
      <c r="Q11" s="35"/>
      <c r="R11" s="35"/>
      <c r="S11" s="35"/>
      <c r="T11" s="36"/>
      <c r="U11" s="128">
        <v>330</v>
      </c>
      <c r="V11" s="138" t="s">
        <v>115</v>
      </c>
      <c r="W11" s="143"/>
      <c r="X11" s="157"/>
      <c r="Y11" s="33"/>
      <c r="Z11" s="33"/>
      <c r="AA11" s="159"/>
      <c r="AB11" s="148">
        <f t="shared" si="0"/>
        <v>0</v>
      </c>
    </row>
    <row r="12" spans="1:262" ht="15" customHeight="1">
      <c r="A12" s="127" t="s">
        <v>27</v>
      </c>
      <c r="B12" s="35"/>
      <c r="C12" s="35"/>
      <c r="D12" s="35"/>
      <c r="E12" s="35"/>
      <c r="F12" s="35"/>
      <c r="G12" s="35"/>
      <c r="H12" s="35"/>
      <c r="I12" s="90">
        <v>1443</v>
      </c>
      <c r="J12" s="38" t="s">
        <v>28</v>
      </c>
      <c r="K12" s="35"/>
      <c r="L12" s="35"/>
      <c r="M12" s="35"/>
      <c r="N12" s="35"/>
      <c r="O12" s="35"/>
      <c r="P12" s="35"/>
      <c r="Q12" s="35"/>
      <c r="R12" s="37">
        <v>440</v>
      </c>
      <c r="S12" s="35"/>
      <c r="T12" s="36"/>
      <c r="U12" s="128">
        <v>440</v>
      </c>
      <c r="V12" s="138" t="s">
        <v>115</v>
      </c>
      <c r="W12" s="143"/>
      <c r="X12" s="157"/>
      <c r="Y12" s="31"/>
      <c r="Z12" s="31"/>
      <c r="AA12" s="159">
        <v>0.9</v>
      </c>
      <c r="AB12" s="148">
        <f t="shared" si="0"/>
        <v>0.9</v>
      </c>
    </row>
    <row r="13" spans="1:262" ht="15" customHeight="1">
      <c r="A13" s="127" t="s">
        <v>29</v>
      </c>
      <c r="B13" s="35"/>
      <c r="C13" s="35"/>
      <c r="D13" s="35"/>
      <c r="E13" s="35"/>
      <c r="F13" s="35"/>
      <c r="G13" s="35"/>
      <c r="H13" s="35"/>
      <c r="I13" s="90">
        <v>1445</v>
      </c>
      <c r="J13" s="38" t="s">
        <v>30</v>
      </c>
      <c r="K13" s="35"/>
      <c r="L13" s="35"/>
      <c r="M13" s="35"/>
      <c r="N13" s="35"/>
      <c r="O13" s="35"/>
      <c r="P13" s="35"/>
      <c r="Q13" s="35"/>
      <c r="R13" s="37">
        <v>95.4</v>
      </c>
      <c r="S13" s="35"/>
      <c r="T13" s="36"/>
      <c r="U13" s="128">
        <v>95.4</v>
      </c>
      <c r="V13" s="138" t="s">
        <v>115</v>
      </c>
      <c r="W13" s="143"/>
      <c r="X13" s="157"/>
      <c r="Y13" s="31"/>
      <c r="Z13" s="31"/>
      <c r="AA13" s="159"/>
      <c r="AB13" s="148">
        <f t="shared" si="0"/>
        <v>0</v>
      </c>
    </row>
    <row r="14" spans="1:262" ht="15" customHeight="1">
      <c r="A14" s="127" t="s">
        <v>31</v>
      </c>
      <c r="B14" s="35"/>
      <c r="C14" s="35"/>
      <c r="D14" s="35"/>
      <c r="E14" s="35"/>
      <c r="F14" s="35"/>
      <c r="G14" s="35"/>
      <c r="H14" s="35"/>
      <c r="I14" s="90">
        <v>1446</v>
      </c>
      <c r="J14" s="38" t="s">
        <v>32</v>
      </c>
      <c r="K14" s="35"/>
      <c r="L14" s="35"/>
      <c r="M14" s="37">
        <v>484.88</v>
      </c>
      <c r="N14" s="35"/>
      <c r="O14" s="35"/>
      <c r="P14" s="35"/>
      <c r="Q14" s="35"/>
      <c r="R14" s="35"/>
      <c r="S14" s="35"/>
      <c r="T14" s="36"/>
      <c r="U14" s="128">
        <v>484.88</v>
      </c>
      <c r="V14" s="138" t="s">
        <v>115</v>
      </c>
      <c r="W14" s="143"/>
      <c r="X14" s="157"/>
      <c r="Y14" s="33"/>
      <c r="Z14" s="33"/>
      <c r="AA14" s="159">
        <v>0.76</v>
      </c>
      <c r="AB14" s="148">
        <f t="shared" si="0"/>
        <v>0.76</v>
      </c>
    </row>
    <row r="15" spans="1:262" ht="15" customHeight="1">
      <c r="A15" s="127" t="s">
        <v>33</v>
      </c>
      <c r="B15" s="35"/>
      <c r="C15" s="35"/>
      <c r="D15" s="35"/>
      <c r="E15" s="35"/>
      <c r="F15" s="35"/>
      <c r="G15" s="35"/>
      <c r="H15" s="35"/>
      <c r="I15" s="90">
        <v>1444</v>
      </c>
      <c r="J15" s="38" t="s">
        <v>34</v>
      </c>
      <c r="K15" s="35"/>
      <c r="L15" s="35"/>
      <c r="M15" s="35"/>
      <c r="N15" s="35"/>
      <c r="O15" s="35"/>
      <c r="P15" s="35"/>
      <c r="Q15" s="37">
        <v>4662.32</v>
      </c>
      <c r="R15" s="35"/>
      <c r="S15" s="37">
        <v>932.46</v>
      </c>
      <c r="T15" s="39"/>
      <c r="U15" s="128">
        <v>5594.78</v>
      </c>
      <c r="V15" s="138" t="s">
        <v>115</v>
      </c>
      <c r="W15" s="143"/>
      <c r="X15" s="157"/>
      <c r="Y15" s="33"/>
      <c r="Z15" s="33"/>
      <c r="AA15" s="159"/>
      <c r="AB15" s="148">
        <f t="shared" si="0"/>
        <v>0</v>
      </c>
    </row>
    <row r="16" spans="1:262" ht="15" customHeight="1">
      <c r="A16" s="127" t="s">
        <v>35</v>
      </c>
      <c r="B16" s="35"/>
      <c r="C16" s="35"/>
      <c r="D16" s="35"/>
      <c r="E16" s="35"/>
      <c r="F16" s="35"/>
      <c r="G16" s="35"/>
      <c r="H16" s="35"/>
      <c r="I16" s="90">
        <v>1447</v>
      </c>
      <c r="J16" s="38" t="s">
        <v>36</v>
      </c>
      <c r="K16" s="35"/>
      <c r="L16" s="35"/>
      <c r="M16" s="35"/>
      <c r="N16" s="35"/>
      <c r="O16" s="35"/>
      <c r="P16" s="37">
        <v>1000</v>
      </c>
      <c r="Q16" s="35"/>
      <c r="R16" s="35"/>
      <c r="S16" s="35"/>
      <c r="T16" s="36"/>
      <c r="U16" s="128">
        <v>1000</v>
      </c>
      <c r="V16" s="138" t="s">
        <v>115</v>
      </c>
      <c r="W16" s="143"/>
      <c r="X16" s="157"/>
      <c r="Y16" s="31"/>
      <c r="Z16" s="31"/>
      <c r="AA16" s="159">
        <v>0.18</v>
      </c>
      <c r="AB16" s="148">
        <f t="shared" si="0"/>
        <v>0.18</v>
      </c>
    </row>
    <row r="17" spans="1:28" ht="15" customHeight="1">
      <c r="A17" s="127" t="s">
        <v>37</v>
      </c>
      <c r="B17" s="35"/>
      <c r="C17" s="35"/>
      <c r="D17" s="35"/>
      <c r="E17" s="35"/>
      <c r="F17" s="35"/>
      <c r="G17" s="35"/>
      <c r="H17" s="35"/>
      <c r="I17" s="90">
        <v>1449</v>
      </c>
      <c r="J17" s="38" t="s">
        <v>38</v>
      </c>
      <c r="K17" s="35"/>
      <c r="L17" s="35"/>
      <c r="M17" s="35"/>
      <c r="N17" s="35"/>
      <c r="O17" s="35"/>
      <c r="P17" s="35"/>
      <c r="Q17" s="35"/>
      <c r="R17" s="37">
        <v>24</v>
      </c>
      <c r="S17" s="35"/>
      <c r="T17" s="36"/>
      <c r="U17" s="128">
        <v>24</v>
      </c>
      <c r="V17" s="138" t="s">
        <v>115</v>
      </c>
      <c r="W17" s="143"/>
      <c r="X17" s="157"/>
      <c r="Y17" s="33"/>
      <c r="Z17" s="33"/>
      <c r="AA17" s="159"/>
      <c r="AB17" s="148">
        <f t="shared" si="0"/>
        <v>0</v>
      </c>
    </row>
    <row r="18" spans="1:28" ht="15" customHeight="1">
      <c r="A18" s="127" t="s">
        <v>39</v>
      </c>
      <c r="B18" s="35"/>
      <c r="C18" s="35"/>
      <c r="D18" s="35"/>
      <c r="E18" s="35"/>
      <c r="F18" s="35"/>
      <c r="G18" s="35"/>
      <c r="H18" s="35"/>
      <c r="I18" s="90">
        <v>1450</v>
      </c>
      <c r="J18" s="38" t="s">
        <v>28</v>
      </c>
      <c r="K18" s="35"/>
      <c r="L18" s="35"/>
      <c r="M18" s="35"/>
      <c r="N18" s="35"/>
      <c r="O18" s="35"/>
      <c r="P18" s="35"/>
      <c r="Q18" s="35"/>
      <c r="R18" s="37">
        <v>240</v>
      </c>
      <c r="S18" s="35"/>
      <c r="T18" s="36"/>
      <c r="U18" s="128">
        <v>240</v>
      </c>
      <c r="V18" s="138" t="s">
        <v>115</v>
      </c>
      <c r="W18" s="143"/>
      <c r="X18" s="157"/>
      <c r="Y18" s="31"/>
      <c r="Z18" s="31"/>
      <c r="AA18" s="159">
        <v>0.18</v>
      </c>
      <c r="AB18" s="148">
        <f t="shared" si="0"/>
        <v>0.18</v>
      </c>
    </row>
    <row r="19" spans="1:28" ht="15" customHeight="1">
      <c r="A19" s="130" t="s">
        <v>40</v>
      </c>
      <c r="B19" s="38" t="s">
        <v>20</v>
      </c>
      <c r="C19" s="37">
        <v>6190</v>
      </c>
      <c r="D19" s="35"/>
      <c r="E19" s="35"/>
      <c r="F19" s="35"/>
      <c r="G19" s="37">
        <v>6190</v>
      </c>
      <c r="H19" s="37"/>
      <c r="I19" s="103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129"/>
      <c r="V19" s="138" t="s">
        <v>115</v>
      </c>
      <c r="W19" s="143"/>
      <c r="X19" s="157"/>
      <c r="Y19" s="33"/>
      <c r="Z19" s="33"/>
      <c r="AA19" s="159"/>
      <c r="AB19" s="148">
        <f t="shared" si="0"/>
        <v>0</v>
      </c>
    </row>
    <row r="20" spans="1:28" ht="15" customHeight="1">
      <c r="A20" s="127" t="s">
        <v>40</v>
      </c>
      <c r="B20" s="35"/>
      <c r="C20" s="35"/>
      <c r="D20" s="35"/>
      <c r="E20" s="35"/>
      <c r="F20" s="35"/>
      <c r="G20" s="35"/>
      <c r="H20" s="35"/>
      <c r="I20" s="90">
        <v>1452</v>
      </c>
      <c r="J20" s="38" t="s">
        <v>41</v>
      </c>
      <c r="K20" s="35"/>
      <c r="L20" s="35"/>
      <c r="M20" s="35"/>
      <c r="N20" s="35"/>
      <c r="O20" s="35"/>
      <c r="P20" s="35"/>
      <c r="Q20" s="35"/>
      <c r="R20" s="37">
        <v>78.41</v>
      </c>
      <c r="S20" s="35"/>
      <c r="T20" s="36"/>
      <c r="U20" s="128">
        <v>78.41</v>
      </c>
      <c r="V20" s="138" t="s">
        <v>115</v>
      </c>
      <c r="W20" s="143"/>
      <c r="X20" s="157"/>
      <c r="Y20" s="33"/>
      <c r="Z20" s="33"/>
      <c r="AA20" s="159">
        <v>0.19</v>
      </c>
      <c r="AB20" s="148">
        <f t="shared" si="0"/>
        <v>0.19</v>
      </c>
    </row>
    <row r="21" spans="1:28" ht="15" customHeight="1">
      <c r="A21" s="127" t="s">
        <v>42</v>
      </c>
      <c r="B21" s="35"/>
      <c r="C21" s="35"/>
      <c r="D21" s="35"/>
      <c r="E21" s="35"/>
      <c r="F21" s="35"/>
      <c r="G21" s="35"/>
      <c r="H21" s="35"/>
      <c r="I21" s="90">
        <v>1451</v>
      </c>
      <c r="J21" s="38" t="s">
        <v>28</v>
      </c>
      <c r="K21" s="35"/>
      <c r="L21" s="35"/>
      <c r="M21" s="35"/>
      <c r="N21" s="35"/>
      <c r="O21" s="35"/>
      <c r="P21" s="35"/>
      <c r="Q21" s="35"/>
      <c r="R21" s="37">
        <v>204</v>
      </c>
      <c r="S21" s="35"/>
      <c r="T21" s="36"/>
      <c r="U21" s="128">
        <v>204</v>
      </c>
      <c r="V21" s="138" t="s">
        <v>115</v>
      </c>
      <c r="W21" s="143"/>
      <c r="X21" s="157"/>
      <c r="Y21" s="31"/>
      <c r="Z21" s="31"/>
      <c r="AA21" s="159"/>
      <c r="AB21" s="148">
        <f t="shared" si="0"/>
        <v>0</v>
      </c>
    </row>
    <row r="22" spans="1:28" ht="15" customHeight="1">
      <c r="A22" s="127" t="s">
        <v>43</v>
      </c>
      <c r="B22" s="35"/>
      <c r="C22" s="35"/>
      <c r="D22" s="35"/>
      <c r="E22" s="35"/>
      <c r="F22" s="35"/>
      <c r="G22" s="35"/>
      <c r="H22" s="35"/>
      <c r="I22" s="90">
        <v>1456</v>
      </c>
      <c r="J22" s="38" t="s">
        <v>38</v>
      </c>
      <c r="K22" s="35"/>
      <c r="L22" s="35"/>
      <c r="M22" s="35"/>
      <c r="N22" s="35"/>
      <c r="O22" s="35"/>
      <c r="P22" s="35"/>
      <c r="Q22" s="35"/>
      <c r="R22" s="37">
        <v>10.47</v>
      </c>
      <c r="S22" s="35"/>
      <c r="T22" s="36"/>
      <c r="U22" s="128">
        <v>10.47</v>
      </c>
      <c r="V22" s="138" t="s">
        <v>115</v>
      </c>
      <c r="W22" s="143"/>
      <c r="X22" s="157"/>
      <c r="Y22" s="33"/>
      <c r="Z22" s="33"/>
      <c r="AA22" s="159">
        <v>0.18</v>
      </c>
      <c r="AB22" s="148">
        <f t="shared" si="0"/>
        <v>0.18</v>
      </c>
    </row>
    <row r="23" spans="1:28" ht="15" customHeight="1">
      <c r="A23" s="127" t="s">
        <v>44</v>
      </c>
      <c r="B23" s="35"/>
      <c r="C23" s="35"/>
      <c r="D23" s="35"/>
      <c r="E23" s="35"/>
      <c r="F23" s="35"/>
      <c r="G23" s="35"/>
      <c r="H23" s="35"/>
      <c r="I23" s="90">
        <v>1458</v>
      </c>
      <c r="J23" s="38" t="s">
        <v>45</v>
      </c>
      <c r="K23" s="35"/>
      <c r="L23" s="35"/>
      <c r="M23" s="37">
        <v>36</v>
      </c>
      <c r="N23" s="35"/>
      <c r="O23" s="35"/>
      <c r="P23" s="35"/>
      <c r="Q23" s="35"/>
      <c r="R23" s="35"/>
      <c r="S23" s="35"/>
      <c r="T23" s="36"/>
      <c r="U23" s="128">
        <v>36</v>
      </c>
      <c r="V23" s="138" t="s">
        <v>115</v>
      </c>
      <c r="W23" s="143"/>
      <c r="X23" s="157"/>
      <c r="Y23" s="33"/>
      <c r="Z23" s="33"/>
      <c r="AA23" s="159"/>
      <c r="AB23" s="148">
        <f t="shared" si="0"/>
        <v>0</v>
      </c>
    </row>
    <row r="24" spans="1:28" ht="15" customHeight="1">
      <c r="A24" s="127"/>
      <c r="B24" s="35"/>
      <c r="C24" s="35"/>
      <c r="D24" s="35"/>
      <c r="E24" s="35"/>
      <c r="F24" s="35"/>
      <c r="G24" s="35"/>
      <c r="H24" s="35"/>
      <c r="I24" s="90">
        <v>1453</v>
      </c>
      <c r="J24" s="38" t="s">
        <v>46</v>
      </c>
      <c r="K24" s="35"/>
      <c r="L24" s="35"/>
      <c r="M24" s="35"/>
      <c r="N24" s="35"/>
      <c r="O24" s="35"/>
      <c r="P24" s="37">
        <v>200</v>
      </c>
      <c r="Q24" s="35"/>
      <c r="R24" s="35"/>
      <c r="S24" s="35"/>
      <c r="T24" s="36"/>
      <c r="U24" s="128">
        <v>200</v>
      </c>
      <c r="V24" s="138" t="s">
        <v>115</v>
      </c>
      <c r="W24" s="143"/>
      <c r="X24" s="157"/>
      <c r="Y24" s="33"/>
      <c r="Z24" s="33"/>
      <c r="AA24" s="159">
        <v>0.19</v>
      </c>
      <c r="AB24" s="148">
        <f t="shared" si="0"/>
        <v>0.19</v>
      </c>
    </row>
    <row r="25" spans="1:28" ht="15" customHeight="1">
      <c r="A25" s="127" t="s">
        <v>47</v>
      </c>
      <c r="B25" s="35"/>
      <c r="C25" s="35"/>
      <c r="D25" s="35"/>
      <c r="E25" s="35"/>
      <c r="F25" s="35"/>
      <c r="G25" s="35"/>
      <c r="H25" s="35"/>
      <c r="I25" s="90">
        <v>1454</v>
      </c>
      <c r="J25" s="38" t="s">
        <v>48</v>
      </c>
      <c r="K25" s="35"/>
      <c r="L25" s="35"/>
      <c r="M25" s="35"/>
      <c r="N25" s="35"/>
      <c r="O25" s="35"/>
      <c r="P25" s="35"/>
      <c r="Q25" s="35"/>
      <c r="R25" s="37">
        <v>1157.72</v>
      </c>
      <c r="S25" s="35"/>
      <c r="T25" s="36"/>
      <c r="U25" s="128">
        <v>1157.72</v>
      </c>
      <c r="V25" s="138" t="s">
        <v>115</v>
      </c>
      <c r="W25" s="143"/>
      <c r="X25" s="157"/>
      <c r="Y25" s="33"/>
      <c r="Z25" s="33"/>
      <c r="AA25" s="159"/>
      <c r="AB25" s="148">
        <f t="shared" si="0"/>
        <v>0</v>
      </c>
    </row>
    <row r="26" spans="1:28" ht="15" customHeight="1">
      <c r="A26" s="127" t="s">
        <v>49</v>
      </c>
      <c r="B26" s="38" t="s">
        <v>50</v>
      </c>
      <c r="C26" s="35"/>
      <c r="D26" s="35"/>
      <c r="E26" s="37">
        <v>1157.72</v>
      </c>
      <c r="F26" s="35"/>
      <c r="G26" s="37">
        <v>1157.72</v>
      </c>
      <c r="H26" s="37"/>
      <c r="I26" s="103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129"/>
      <c r="V26" s="138" t="s">
        <v>115</v>
      </c>
      <c r="W26" s="143"/>
      <c r="X26" s="157"/>
      <c r="Y26" s="33"/>
      <c r="Z26" s="33"/>
      <c r="AA26" s="159">
        <v>0.17</v>
      </c>
      <c r="AB26" s="148">
        <f t="shared" si="0"/>
        <v>0.17</v>
      </c>
    </row>
    <row r="27" spans="1:28" ht="15" customHeight="1">
      <c r="A27" s="127" t="s">
        <v>49</v>
      </c>
      <c r="B27" s="35"/>
      <c r="C27" s="35"/>
      <c r="D27" s="35"/>
      <c r="E27" s="35"/>
      <c r="F27" s="35"/>
      <c r="G27" s="35"/>
      <c r="H27" s="35"/>
      <c r="I27" s="90">
        <v>1455</v>
      </c>
      <c r="J27" s="38" t="s">
        <v>51</v>
      </c>
      <c r="K27" s="37"/>
      <c r="L27" s="37">
        <v>139.36000000000001</v>
      </c>
      <c r="M27" s="35"/>
      <c r="N27" s="35"/>
      <c r="O27" s="35"/>
      <c r="P27" s="35"/>
      <c r="Q27" s="35"/>
      <c r="R27" s="35"/>
      <c r="S27" s="40">
        <v>16.63</v>
      </c>
      <c r="T27" s="36"/>
      <c r="U27" s="128">
        <v>139.36000000000001</v>
      </c>
      <c r="V27" s="138" t="s">
        <v>115</v>
      </c>
      <c r="W27" s="143"/>
      <c r="X27" s="157"/>
      <c r="Y27" s="33"/>
      <c r="Z27" s="33"/>
      <c r="AA27" s="159"/>
      <c r="AB27" s="148">
        <f t="shared" si="0"/>
        <v>0</v>
      </c>
    </row>
    <row r="28" spans="1:28" ht="15" customHeight="1">
      <c r="A28" s="127" t="s">
        <v>52</v>
      </c>
      <c r="B28" s="35"/>
      <c r="C28" s="35"/>
      <c r="D28" s="35"/>
      <c r="E28" s="35"/>
      <c r="F28" s="35"/>
      <c r="G28" s="35"/>
      <c r="H28" s="35"/>
      <c r="I28" s="90">
        <v>1459</v>
      </c>
      <c r="J28" s="38" t="s">
        <v>53</v>
      </c>
      <c r="K28" s="35"/>
      <c r="L28" s="35"/>
      <c r="M28" s="35"/>
      <c r="N28" s="35"/>
      <c r="O28" s="37">
        <v>575</v>
      </c>
      <c r="P28" s="35"/>
      <c r="Q28" s="35"/>
      <c r="R28" s="35"/>
      <c r="S28" s="35"/>
      <c r="T28" s="36"/>
      <c r="U28" s="128">
        <v>575</v>
      </c>
      <c r="V28" s="138" t="s">
        <v>115</v>
      </c>
      <c r="W28" s="143"/>
      <c r="X28" s="157"/>
      <c r="Y28" s="33"/>
      <c r="Z28" s="33"/>
      <c r="AA28" s="159">
        <v>0.16</v>
      </c>
      <c r="AB28" s="148">
        <f t="shared" si="0"/>
        <v>0.16</v>
      </c>
    </row>
    <row r="29" spans="1:28" ht="15" customHeight="1">
      <c r="A29" s="127" t="s">
        <v>54</v>
      </c>
      <c r="B29" s="35"/>
      <c r="C29" s="35"/>
      <c r="D29" s="35"/>
      <c r="E29" s="35"/>
      <c r="F29" s="35"/>
      <c r="G29" s="35"/>
      <c r="H29" s="35"/>
      <c r="I29" s="90">
        <v>1457</v>
      </c>
      <c r="J29" s="38" t="s">
        <v>55</v>
      </c>
      <c r="K29" s="35"/>
      <c r="L29" s="35"/>
      <c r="M29" s="37">
        <v>295.24</v>
      </c>
      <c r="N29" s="35"/>
      <c r="O29" s="35"/>
      <c r="P29" s="35"/>
      <c r="Q29" s="35"/>
      <c r="R29" s="35"/>
      <c r="S29" s="35"/>
      <c r="T29" s="36"/>
      <c r="U29" s="128">
        <v>295.24</v>
      </c>
      <c r="V29" s="138" t="s">
        <v>115</v>
      </c>
      <c r="W29" s="143"/>
      <c r="X29" s="157"/>
      <c r="Y29" s="33"/>
      <c r="Z29" s="33"/>
      <c r="AA29" s="159"/>
      <c r="AB29" s="148">
        <f t="shared" si="0"/>
        <v>0</v>
      </c>
    </row>
    <row r="30" spans="1:28" ht="15" customHeight="1">
      <c r="A30" s="131" t="s">
        <v>56</v>
      </c>
      <c r="B30" s="35"/>
      <c r="C30" s="35"/>
      <c r="D30" s="35"/>
      <c r="E30" s="35"/>
      <c r="F30" s="35"/>
      <c r="G30" s="35"/>
      <c r="H30" s="35"/>
      <c r="I30" s="90">
        <v>1461</v>
      </c>
      <c r="J30" s="38" t="s">
        <v>48</v>
      </c>
      <c r="K30" s="35"/>
      <c r="L30" s="35"/>
      <c r="M30" s="35"/>
      <c r="N30" s="35"/>
      <c r="O30" s="35"/>
      <c r="P30" s="35"/>
      <c r="Q30" s="35"/>
      <c r="R30" s="37">
        <v>1157.72</v>
      </c>
      <c r="S30" s="35"/>
      <c r="T30" s="36"/>
      <c r="U30" s="128">
        <v>1157.72</v>
      </c>
      <c r="V30" s="138" t="s">
        <v>115</v>
      </c>
      <c r="W30" s="143"/>
      <c r="X30" s="157"/>
      <c r="Y30" s="33"/>
      <c r="Z30" s="33"/>
      <c r="AA30" s="159"/>
      <c r="AB30" s="148"/>
    </row>
    <row r="31" spans="1:28" ht="15" customHeight="1">
      <c r="A31" s="127" t="s">
        <v>57</v>
      </c>
      <c r="B31" s="35"/>
      <c r="C31" s="35"/>
      <c r="D31" s="35"/>
      <c r="E31" s="35"/>
      <c r="F31" s="35"/>
      <c r="G31" s="35"/>
      <c r="H31" s="35"/>
      <c r="I31" s="103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129"/>
      <c r="V31" s="119"/>
      <c r="W31" s="144"/>
      <c r="X31" s="160"/>
      <c r="Y31" s="31"/>
      <c r="Z31" s="31"/>
      <c r="AA31" s="159"/>
      <c r="AB31" s="148"/>
    </row>
    <row r="32" spans="1:28" ht="15" customHeight="1">
      <c r="A32" s="127" t="s">
        <v>58</v>
      </c>
      <c r="B32" s="35"/>
      <c r="C32" s="35"/>
      <c r="D32" s="35"/>
      <c r="E32" s="35"/>
      <c r="F32" s="35"/>
      <c r="G32" s="35"/>
      <c r="H32" s="35"/>
      <c r="I32" s="104" t="s">
        <v>59</v>
      </c>
      <c r="J32" s="38" t="s">
        <v>60</v>
      </c>
      <c r="K32" s="35"/>
      <c r="L32" s="35"/>
      <c r="M32" s="37">
        <v>35</v>
      </c>
      <c r="N32" s="35"/>
      <c r="O32" s="35"/>
      <c r="P32" s="35"/>
      <c r="Q32" s="35"/>
      <c r="R32" s="35"/>
      <c r="S32" s="35"/>
      <c r="T32" s="36"/>
      <c r="U32" s="128">
        <f>SUM(K32:S32)</f>
        <v>35</v>
      </c>
      <c r="V32" s="138" t="s">
        <v>115</v>
      </c>
      <c r="W32" s="143"/>
      <c r="X32" s="157"/>
      <c r="Y32" s="33"/>
      <c r="Z32" s="33"/>
      <c r="AA32" s="159"/>
      <c r="AB32" s="148"/>
    </row>
    <row r="33" spans="1:262" ht="15" customHeight="1">
      <c r="A33" s="132" t="s">
        <v>61</v>
      </c>
      <c r="B33" s="35"/>
      <c r="C33" s="35"/>
      <c r="D33" s="35"/>
      <c r="E33" s="35"/>
      <c r="F33" s="35"/>
      <c r="G33" s="35"/>
      <c r="H33" s="35"/>
      <c r="I33" s="103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129"/>
      <c r="V33" s="119"/>
      <c r="W33" s="144"/>
      <c r="X33" s="160"/>
      <c r="Y33" s="33"/>
      <c r="Z33" s="33"/>
      <c r="AA33" s="159"/>
      <c r="AB33" s="148"/>
    </row>
    <row r="34" spans="1:262" ht="15" customHeight="1">
      <c r="A34" s="127">
        <v>44176</v>
      </c>
      <c r="B34" s="35"/>
      <c r="C34" s="35"/>
      <c r="D34" s="35"/>
      <c r="E34" s="35"/>
      <c r="F34" s="35"/>
      <c r="G34" s="35"/>
      <c r="H34" s="35"/>
      <c r="I34" s="104" t="s">
        <v>62</v>
      </c>
      <c r="J34" s="38" t="s">
        <v>63</v>
      </c>
      <c r="K34" s="35"/>
      <c r="L34" s="35"/>
      <c r="M34" s="35"/>
      <c r="N34" s="37">
        <v>1250</v>
      </c>
      <c r="O34" s="35"/>
      <c r="P34" s="35"/>
      <c r="Q34" s="35"/>
      <c r="R34" s="35"/>
      <c r="S34" s="37">
        <v>0</v>
      </c>
      <c r="T34" s="36"/>
      <c r="U34" s="128">
        <f>SUM(M34:S34)</f>
        <v>1250</v>
      </c>
      <c r="V34" s="138" t="s">
        <v>115</v>
      </c>
      <c r="W34" s="143"/>
      <c r="X34" s="157"/>
      <c r="Y34" s="33"/>
      <c r="Z34" s="33"/>
      <c r="AA34" s="159"/>
      <c r="AB34" s="148"/>
    </row>
    <row r="35" spans="1:262" ht="15" customHeight="1">
      <c r="A35" s="127">
        <v>44176</v>
      </c>
      <c r="B35" s="35"/>
      <c r="C35" s="35"/>
      <c r="D35" s="35"/>
      <c r="E35" s="35"/>
      <c r="F35" s="35"/>
      <c r="G35" s="35"/>
      <c r="H35" s="35"/>
      <c r="I35" s="104" t="s">
        <v>62</v>
      </c>
      <c r="J35" s="38" t="s">
        <v>64</v>
      </c>
      <c r="K35" s="37"/>
      <c r="L35" s="37"/>
      <c r="M35" s="35"/>
      <c r="N35" s="35"/>
      <c r="O35" s="35"/>
      <c r="P35" s="37">
        <v>160</v>
      </c>
      <c r="Q35" s="35"/>
      <c r="R35" s="35"/>
      <c r="S35" s="37">
        <v>0</v>
      </c>
      <c r="T35" s="36"/>
      <c r="U35" s="128">
        <f>SUM(L35:S35)</f>
        <v>160</v>
      </c>
      <c r="V35" s="138" t="s">
        <v>115</v>
      </c>
      <c r="W35" s="143"/>
      <c r="X35" s="157"/>
      <c r="Y35" s="33"/>
      <c r="Z35" s="33"/>
      <c r="AA35" s="159"/>
      <c r="AB35" s="148"/>
    </row>
    <row r="36" spans="1:262" ht="15" customHeight="1">
      <c r="A36" s="127">
        <v>44176</v>
      </c>
      <c r="B36" s="35"/>
      <c r="C36" s="35"/>
      <c r="D36" s="35"/>
      <c r="E36" s="35"/>
      <c r="F36" s="35"/>
      <c r="G36" s="35"/>
      <c r="H36" s="35"/>
      <c r="I36" s="104" t="s">
        <v>62</v>
      </c>
      <c r="J36" s="38" t="s">
        <v>65</v>
      </c>
      <c r="K36" s="35"/>
      <c r="L36" s="35"/>
      <c r="M36" s="35"/>
      <c r="N36" s="35"/>
      <c r="O36" s="37">
        <v>1065</v>
      </c>
      <c r="P36" s="35"/>
      <c r="Q36" s="35"/>
      <c r="R36" s="35"/>
      <c r="S36" s="37">
        <v>0</v>
      </c>
      <c r="T36" s="36"/>
      <c r="U36" s="128">
        <f>SUM(K36:S36)</f>
        <v>1065</v>
      </c>
      <c r="V36" s="138" t="s">
        <v>115</v>
      </c>
      <c r="W36" s="143"/>
      <c r="X36" s="157"/>
      <c r="Y36" s="33"/>
      <c r="Z36" s="33"/>
      <c r="AA36" s="159"/>
      <c r="AB36" s="148"/>
    </row>
    <row r="37" spans="1:262" ht="15" customHeight="1">
      <c r="A37" s="127">
        <v>44179</v>
      </c>
      <c r="B37" s="35"/>
      <c r="C37" s="35"/>
      <c r="D37" s="35"/>
      <c r="E37" s="35"/>
      <c r="F37" s="35"/>
      <c r="G37" s="35"/>
      <c r="H37" s="35"/>
      <c r="I37" s="104" t="s">
        <v>62</v>
      </c>
      <c r="J37" s="38" t="s">
        <v>65</v>
      </c>
      <c r="K37" s="35"/>
      <c r="L37" s="35"/>
      <c r="M37" s="35"/>
      <c r="N37" s="35"/>
      <c r="O37" s="37">
        <v>20</v>
      </c>
      <c r="P37" s="35"/>
      <c r="Q37" s="35"/>
      <c r="R37" s="35"/>
      <c r="S37" s="37">
        <v>0</v>
      </c>
      <c r="T37" s="36"/>
      <c r="U37" s="128">
        <f>SUM(K37:S37)</f>
        <v>20</v>
      </c>
      <c r="V37" s="138" t="s">
        <v>115</v>
      </c>
      <c r="W37" s="143"/>
      <c r="X37" s="157"/>
      <c r="Y37" s="33"/>
      <c r="Z37" s="33"/>
      <c r="AA37" s="159"/>
      <c r="AB37" s="148"/>
    </row>
    <row r="38" spans="1:262" ht="21" customHeight="1">
      <c r="A38" s="127">
        <v>44183</v>
      </c>
      <c r="B38" s="35"/>
      <c r="C38" s="35"/>
      <c r="D38" s="35"/>
      <c r="E38" s="35"/>
      <c r="F38" s="35"/>
      <c r="G38" s="35"/>
      <c r="H38" s="35"/>
      <c r="I38" s="104" t="s">
        <v>62</v>
      </c>
      <c r="J38" s="41" t="s">
        <v>71</v>
      </c>
      <c r="K38" s="35"/>
      <c r="L38" s="42">
        <f>U38-S38</f>
        <v>36.25</v>
      </c>
      <c r="M38" s="35"/>
      <c r="N38" s="35"/>
      <c r="O38" s="37"/>
      <c r="P38" s="35"/>
      <c r="Q38" s="35"/>
      <c r="R38" s="35"/>
      <c r="S38" s="37">
        <v>11.58</v>
      </c>
      <c r="T38" s="36"/>
      <c r="U38" s="128">
        <v>47.83</v>
      </c>
      <c r="V38" s="139" t="s">
        <v>117</v>
      </c>
      <c r="W38" s="145"/>
      <c r="X38" s="161" t="s">
        <v>127</v>
      </c>
      <c r="Y38" s="33"/>
      <c r="Z38" s="33"/>
      <c r="AA38" s="159"/>
      <c r="AB38" s="148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</row>
    <row r="39" spans="1:262" ht="18.75" customHeight="1">
      <c r="A39" s="127">
        <v>44183</v>
      </c>
      <c r="B39" s="35"/>
      <c r="C39" s="35"/>
      <c r="D39" s="35"/>
      <c r="E39" s="35"/>
      <c r="F39" s="35"/>
      <c r="G39" s="35"/>
      <c r="H39" s="35"/>
      <c r="I39" s="104" t="s">
        <v>62</v>
      </c>
      <c r="J39" s="41" t="s">
        <v>72</v>
      </c>
      <c r="K39" s="42">
        <v>522</v>
      </c>
      <c r="L39" s="35"/>
      <c r="M39" s="35">
        <f>L38+K39</f>
        <v>558.25</v>
      </c>
      <c r="N39" s="35"/>
      <c r="O39" s="37"/>
      <c r="P39" s="35"/>
      <c r="Q39" s="35"/>
      <c r="R39" s="35"/>
      <c r="S39" s="37">
        <v>0</v>
      </c>
      <c r="T39" s="36"/>
      <c r="U39" s="128">
        <f>K39</f>
        <v>522</v>
      </c>
      <c r="V39" s="139" t="s">
        <v>117</v>
      </c>
      <c r="W39" s="145"/>
      <c r="X39" s="162"/>
      <c r="Y39" s="33"/>
      <c r="Z39" s="33"/>
      <c r="AA39" s="159"/>
      <c r="AB39" s="148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</row>
    <row r="40" spans="1:262" ht="15" customHeight="1">
      <c r="A40" s="127">
        <v>44183</v>
      </c>
      <c r="B40" s="35"/>
      <c r="C40" s="35"/>
      <c r="D40" s="35"/>
      <c r="E40" s="35"/>
      <c r="F40" s="35"/>
      <c r="G40" s="35"/>
      <c r="H40" s="35"/>
      <c r="I40" s="105" t="s">
        <v>116</v>
      </c>
      <c r="J40" s="41" t="s">
        <v>74</v>
      </c>
      <c r="K40" s="43">
        <v>348.02</v>
      </c>
      <c r="L40" s="35"/>
      <c r="M40" s="35"/>
      <c r="N40" s="35"/>
      <c r="O40" s="37"/>
      <c r="P40" s="35"/>
      <c r="Q40" s="35"/>
      <c r="R40" s="35"/>
      <c r="S40" s="37"/>
      <c r="T40" s="43"/>
      <c r="U40" s="128"/>
      <c r="V40" s="119"/>
      <c r="W40" s="146">
        <f>K40</f>
        <v>348.02</v>
      </c>
      <c r="X40" s="163"/>
      <c r="Y40" s="33" t="s">
        <v>134</v>
      </c>
      <c r="Z40" s="33"/>
      <c r="AA40" s="159">
        <f>W40</f>
        <v>348.02</v>
      </c>
      <c r="AB40" s="148">
        <f>-AA40</f>
        <v>-348.02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</row>
    <row r="41" spans="1:262" ht="15" customHeight="1">
      <c r="A41" s="127">
        <v>44188</v>
      </c>
      <c r="B41" s="35"/>
      <c r="C41" s="35"/>
      <c r="D41" s="35"/>
      <c r="E41" s="35"/>
      <c r="F41" s="35"/>
      <c r="G41" s="35"/>
      <c r="H41" s="35"/>
      <c r="I41" s="104" t="s">
        <v>62</v>
      </c>
      <c r="J41" s="45" t="s">
        <v>70</v>
      </c>
      <c r="K41" s="35"/>
      <c r="L41" s="35"/>
      <c r="M41" s="35"/>
      <c r="N41" s="35"/>
      <c r="O41" s="35">
        <v>43.33</v>
      </c>
      <c r="P41" s="35"/>
      <c r="Q41" s="35"/>
      <c r="R41" s="35"/>
      <c r="S41" s="35">
        <v>8.67</v>
      </c>
      <c r="T41" s="36"/>
      <c r="U41" s="128">
        <v>52</v>
      </c>
      <c r="V41" s="138" t="s">
        <v>115</v>
      </c>
      <c r="W41" s="143"/>
      <c r="X41" s="157"/>
      <c r="Y41" s="33"/>
      <c r="Z41" s="33"/>
      <c r="AA41" s="159"/>
      <c r="AB41" s="148"/>
    </row>
    <row r="42" spans="1:262" ht="15" customHeight="1">
      <c r="A42" s="127">
        <v>44228</v>
      </c>
      <c r="B42" s="35"/>
      <c r="C42" s="35"/>
      <c r="D42" s="35"/>
      <c r="E42" s="35"/>
      <c r="F42" s="35"/>
      <c r="G42" s="35"/>
      <c r="H42" s="35"/>
      <c r="I42" s="106" t="s">
        <v>62</v>
      </c>
      <c r="J42" s="45" t="s">
        <v>108</v>
      </c>
      <c r="K42" s="37"/>
      <c r="L42" s="35">
        <v>600</v>
      </c>
      <c r="M42" s="35"/>
      <c r="N42" s="35"/>
      <c r="O42" s="35"/>
      <c r="P42" s="35"/>
      <c r="Q42" s="35"/>
      <c r="R42" s="35"/>
      <c r="S42" s="35"/>
      <c r="T42" s="36"/>
      <c r="U42" s="128">
        <f>SUM(L42:S42)</f>
        <v>600</v>
      </c>
      <c r="V42" s="138" t="s">
        <v>115</v>
      </c>
      <c r="W42" s="143"/>
      <c r="X42" s="157"/>
      <c r="Y42" s="33"/>
      <c r="Z42" s="33"/>
      <c r="AA42" s="159"/>
      <c r="AB42" s="148"/>
    </row>
    <row r="43" spans="1:262" s="27" customFormat="1" ht="15" customHeight="1">
      <c r="A43" s="127">
        <v>44228</v>
      </c>
      <c r="B43" s="35"/>
      <c r="C43" s="35"/>
      <c r="D43" s="35"/>
      <c r="E43" s="35"/>
      <c r="F43" s="35"/>
      <c r="G43" s="35"/>
      <c r="H43" s="35"/>
      <c r="I43" s="106" t="s">
        <v>75</v>
      </c>
      <c r="J43" s="41" t="s">
        <v>74</v>
      </c>
      <c r="K43" s="46">
        <v>268.23</v>
      </c>
      <c r="L43" s="35"/>
      <c r="M43" s="35"/>
      <c r="N43" s="35"/>
      <c r="O43" s="35"/>
      <c r="P43" s="35"/>
      <c r="Q43" s="35"/>
      <c r="R43" s="35"/>
      <c r="S43" s="35"/>
      <c r="T43" s="44">
        <f>K43</f>
        <v>268.23</v>
      </c>
      <c r="U43" s="128">
        <f>K43</f>
        <v>268.23</v>
      </c>
      <c r="V43" s="138" t="s">
        <v>115</v>
      </c>
      <c r="W43" s="146">
        <f>T43</f>
        <v>268.23</v>
      </c>
      <c r="X43" s="163"/>
      <c r="Y43" s="33"/>
      <c r="Z43" s="33"/>
      <c r="AA43" s="159"/>
      <c r="AB43" s="148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</row>
    <row r="44" spans="1:262" ht="15" customHeight="1">
      <c r="A44" s="127">
        <v>44231</v>
      </c>
      <c r="B44" s="35"/>
      <c r="C44" s="35"/>
      <c r="D44" s="35"/>
      <c r="E44" s="35"/>
      <c r="F44" s="35"/>
      <c r="G44" s="35"/>
      <c r="H44" s="35"/>
      <c r="I44" s="106" t="s">
        <v>62</v>
      </c>
      <c r="J44" s="45" t="s">
        <v>109</v>
      </c>
      <c r="K44" s="35">
        <v>426.51</v>
      </c>
      <c r="L44" s="35"/>
      <c r="M44" s="35"/>
      <c r="N44" s="35"/>
      <c r="O44" s="35"/>
      <c r="P44" s="35"/>
      <c r="Q44" s="35"/>
      <c r="R44" s="35"/>
      <c r="S44" s="35"/>
      <c r="T44" s="36"/>
      <c r="U44" s="128">
        <f t="shared" ref="U44:U56" si="1">SUM(K44:S44)</f>
        <v>426.51</v>
      </c>
      <c r="V44" s="138" t="s">
        <v>115</v>
      </c>
      <c r="W44" s="143"/>
      <c r="X44" s="157"/>
      <c r="Y44" s="33"/>
      <c r="Z44" s="33"/>
      <c r="AA44" s="159"/>
      <c r="AB44" s="148"/>
    </row>
    <row r="45" spans="1:262" ht="15" customHeight="1">
      <c r="A45" s="127">
        <v>44265</v>
      </c>
      <c r="B45" s="35"/>
      <c r="C45" s="35"/>
      <c r="D45" s="35"/>
      <c r="E45" s="35"/>
      <c r="F45" s="35"/>
      <c r="G45" s="35"/>
      <c r="H45" s="35"/>
      <c r="I45" s="106" t="s">
        <v>62</v>
      </c>
      <c r="J45" s="47" t="s">
        <v>110</v>
      </c>
      <c r="K45" s="37"/>
      <c r="L45" s="35"/>
      <c r="M45" s="35"/>
      <c r="N45" s="35"/>
      <c r="O45" s="35"/>
      <c r="P45" s="35">
        <v>1000</v>
      </c>
      <c r="Q45" s="35"/>
      <c r="R45" s="35"/>
      <c r="S45" s="35"/>
      <c r="T45" s="36"/>
      <c r="U45" s="128">
        <f>SUM(K45:S45)</f>
        <v>1000</v>
      </c>
      <c r="V45" s="138" t="s">
        <v>115</v>
      </c>
      <c r="W45" s="143"/>
      <c r="X45" s="157"/>
      <c r="Y45" s="33"/>
      <c r="Z45" s="33"/>
      <c r="AA45" s="159"/>
      <c r="AB45" s="148"/>
    </row>
    <row r="46" spans="1:262" s="27" customFormat="1" ht="15" customHeight="1">
      <c r="A46" s="127">
        <v>44265</v>
      </c>
      <c r="B46" s="35"/>
      <c r="C46" s="35"/>
      <c r="D46" s="35"/>
      <c r="E46" s="35"/>
      <c r="F46" s="35"/>
      <c r="G46" s="35"/>
      <c r="H46" s="35"/>
      <c r="I46" s="106" t="s">
        <v>62</v>
      </c>
      <c r="J46" s="28" t="s">
        <v>113</v>
      </c>
      <c r="K46" s="46"/>
      <c r="L46" s="35"/>
      <c r="M46" s="35"/>
      <c r="N46" s="35"/>
      <c r="O46" s="35"/>
      <c r="P46" s="35">
        <v>1000</v>
      </c>
      <c r="Q46" s="35"/>
      <c r="R46" s="35"/>
      <c r="S46" s="35"/>
      <c r="T46" s="36"/>
      <c r="U46" s="128">
        <f>SUM(K46:S46)</f>
        <v>1000</v>
      </c>
      <c r="V46" s="138" t="s">
        <v>115</v>
      </c>
      <c r="W46" s="143"/>
      <c r="X46" s="157"/>
      <c r="Y46" s="33"/>
      <c r="Z46" s="33"/>
      <c r="AA46" s="159"/>
      <c r="AB46" s="148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</row>
    <row r="47" spans="1:262" ht="15" customHeight="1">
      <c r="A47" s="127"/>
      <c r="B47" s="37"/>
      <c r="C47" s="37"/>
      <c r="D47" s="37"/>
      <c r="E47" s="37"/>
      <c r="F47" s="37"/>
      <c r="G47" s="37"/>
      <c r="H47" s="37"/>
      <c r="I47" s="90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6"/>
      <c r="U47" s="128"/>
      <c r="V47" s="140"/>
      <c r="W47" s="147"/>
      <c r="X47" s="164"/>
      <c r="Y47" s="37"/>
      <c r="Z47" s="37"/>
      <c r="AA47" s="165"/>
      <c r="AB47" s="150"/>
    </row>
    <row r="48" spans="1:262" s="27" customFormat="1" ht="15" customHeight="1">
      <c r="A48" s="127">
        <v>44292</v>
      </c>
      <c r="B48" s="35"/>
      <c r="C48" s="35"/>
      <c r="D48" s="35"/>
      <c r="E48" s="35"/>
      <c r="F48" s="35"/>
      <c r="G48" s="35"/>
      <c r="H48" s="35"/>
      <c r="I48" s="103"/>
      <c r="J48" s="41"/>
      <c r="K48" s="46"/>
      <c r="L48" s="35"/>
      <c r="M48" s="35"/>
      <c r="N48" s="35"/>
      <c r="O48" s="35"/>
      <c r="P48" s="35"/>
      <c r="Q48" s="35"/>
      <c r="R48" s="35"/>
      <c r="S48" s="35"/>
      <c r="T48" s="36"/>
      <c r="U48" s="128"/>
      <c r="V48" s="119"/>
      <c r="W48" s="144"/>
      <c r="X48" s="160"/>
      <c r="Y48" s="33" t="s">
        <v>118</v>
      </c>
      <c r="Z48" s="33"/>
      <c r="AA48" s="159">
        <v>5.67</v>
      </c>
      <c r="AB48" s="14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</row>
    <row r="49" spans="1:262" s="27" customFormat="1" ht="15" customHeight="1">
      <c r="A49" s="127"/>
      <c r="B49" s="35"/>
      <c r="C49" s="35"/>
      <c r="D49" s="35"/>
      <c r="E49" s="35"/>
      <c r="F49" s="35"/>
      <c r="G49" s="35"/>
      <c r="H49" s="35"/>
      <c r="I49" s="103"/>
      <c r="J49" s="41"/>
      <c r="K49" s="46"/>
      <c r="L49" s="35"/>
      <c r="M49" s="35"/>
      <c r="N49" s="35"/>
      <c r="O49" s="35"/>
      <c r="P49" s="35"/>
      <c r="Q49" s="35"/>
      <c r="R49" s="35"/>
      <c r="S49" s="35"/>
      <c r="T49" s="36"/>
      <c r="U49" s="128"/>
      <c r="V49" s="119"/>
      <c r="W49" s="144"/>
      <c r="X49" s="160"/>
      <c r="Y49" s="33" t="s">
        <v>125</v>
      </c>
      <c r="Z49" s="33"/>
      <c r="AA49" s="159"/>
      <c r="AB49" s="14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</row>
    <row r="50" spans="1:262" s="27" customFormat="1" ht="15" customHeight="1">
      <c r="A50" s="127"/>
      <c r="B50" s="35"/>
      <c r="C50" s="35"/>
      <c r="D50" s="35"/>
      <c r="E50" s="35"/>
      <c r="F50" s="35"/>
      <c r="G50" s="35"/>
      <c r="H50" s="35"/>
      <c r="I50" s="103"/>
      <c r="J50" s="41"/>
      <c r="K50" s="46"/>
      <c r="L50" s="35"/>
      <c r="M50" s="35"/>
      <c r="N50" s="35"/>
      <c r="O50" s="35"/>
      <c r="P50" s="35"/>
      <c r="Q50" s="35"/>
      <c r="R50" s="35"/>
      <c r="S50" s="35"/>
      <c r="T50" s="36"/>
      <c r="U50" s="128"/>
      <c r="V50" s="119"/>
      <c r="W50" s="144"/>
      <c r="X50" s="160"/>
      <c r="Y50" s="33"/>
      <c r="Z50" s="33"/>
      <c r="AA50" s="159"/>
      <c r="AB50" s="148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</row>
    <row r="51" spans="1:262" s="27" customFormat="1" ht="15" customHeight="1">
      <c r="A51" s="133" t="s">
        <v>114</v>
      </c>
      <c r="B51" s="35"/>
      <c r="C51" s="35"/>
      <c r="D51" s="35"/>
      <c r="E51" s="35"/>
      <c r="F51" s="35"/>
      <c r="G51" s="35"/>
      <c r="H51" s="35"/>
      <c r="I51" s="103"/>
      <c r="J51" s="41"/>
      <c r="K51" s="46"/>
      <c r="L51" s="35"/>
      <c r="M51" s="35"/>
      <c r="N51" s="35"/>
      <c r="O51" s="35"/>
      <c r="P51" s="35"/>
      <c r="Q51" s="35"/>
      <c r="R51" s="35"/>
      <c r="S51" s="35"/>
      <c r="T51" s="36"/>
      <c r="U51" s="128"/>
      <c r="V51" s="119"/>
      <c r="W51" s="144"/>
      <c r="X51" s="160"/>
      <c r="Y51" s="33"/>
      <c r="Z51" s="33"/>
      <c r="AA51" s="159"/>
      <c r="AB51" s="148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</row>
    <row r="52" spans="1:262" ht="15" customHeight="1">
      <c r="A52" s="127"/>
      <c r="B52" s="37"/>
      <c r="C52" s="37"/>
      <c r="D52" s="37"/>
      <c r="E52" s="37"/>
      <c r="F52" s="37"/>
      <c r="G52" s="37"/>
      <c r="H52" s="37"/>
      <c r="I52" s="90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6"/>
      <c r="U52" s="128"/>
      <c r="V52" s="140"/>
      <c r="W52" s="147"/>
      <c r="X52" s="164"/>
      <c r="Y52" s="37"/>
      <c r="Z52" s="37"/>
      <c r="AA52" s="165"/>
      <c r="AB52" s="150"/>
    </row>
    <row r="53" spans="1:262" s="27" customFormat="1" ht="15" customHeight="1">
      <c r="A53" s="127">
        <v>44292</v>
      </c>
      <c r="B53" s="35"/>
      <c r="C53" s="35"/>
      <c r="D53" s="35"/>
      <c r="E53" s="35"/>
      <c r="F53" s="35"/>
      <c r="G53" s="35"/>
      <c r="H53" s="35"/>
      <c r="I53" s="106" t="s">
        <v>75</v>
      </c>
      <c r="J53" s="41" t="s">
        <v>74</v>
      </c>
      <c r="K53" s="46"/>
      <c r="L53" s="35"/>
      <c r="M53" s="35"/>
      <c r="N53" s="35"/>
      <c r="O53" s="35"/>
      <c r="P53" s="35"/>
      <c r="Q53" s="35"/>
      <c r="R53" s="35"/>
      <c r="S53" s="35"/>
      <c r="T53" s="44">
        <f>K53</f>
        <v>0</v>
      </c>
      <c r="U53" s="128">
        <f>SUM(K53:S53)</f>
        <v>0</v>
      </c>
      <c r="V53" s="138" t="s">
        <v>115</v>
      </c>
      <c r="W53" s="146">
        <f>T53</f>
        <v>0</v>
      </c>
      <c r="X53" s="163"/>
      <c r="Y53" s="33" t="s">
        <v>124</v>
      </c>
      <c r="Z53" s="33"/>
      <c r="AA53" s="159"/>
      <c r="AB53" s="148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</row>
    <row r="54" spans="1:262" s="27" customFormat="1" ht="15" customHeight="1">
      <c r="A54" s="127">
        <v>44294</v>
      </c>
      <c r="B54" s="35"/>
      <c r="C54" s="35"/>
      <c r="D54" s="35"/>
      <c r="E54" s="35"/>
      <c r="F54" s="35"/>
      <c r="G54" s="35"/>
      <c r="H54" s="35"/>
      <c r="I54" s="103"/>
      <c r="J54" s="41" t="s">
        <v>72</v>
      </c>
      <c r="K54" s="46"/>
      <c r="L54" s="35"/>
      <c r="M54" s="35"/>
      <c r="N54" s="35"/>
      <c r="O54" s="35"/>
      <c r="P54" s="35"/>
      <c r="Q54" s="35"/>
      <c r="R54" s="35"/>
      <c r="S54" s="35"/>
      <c r="T54" s="36"/>
      <c r="U54" s="128">
        <f>SUM(K54:S54)</f>
        <v>0</v>
      </c>
      <c r="V54" s="119"/>
      <c r="W54" s="144"/>
      <c r="X54" s="160"/>
      <c r="Y54" s="33"/>
      <c r="Z54" s="33"/>
      <c r="AA54" s="159"/>
      <c r="AB54" s="148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</row>
    <row r="55" spans="1:262" s="27" customFormat="1" ht="15" customHeight="1">
      <c r="A55" s="127"/>
      <c r="B55" s="35"/>
      <c r="C55" s="35"/>
      <c r="D55" s="35"/>
      <c r="E55" s="35"/>
      <c r="F55" s="35"/>
      <c r="G55" s="35"/>
      <c r="H55" s="35"/>
      <c r="I55" s="103"/>
      <c r="J55" s="41"/>
      <c r="K55" s="46"/>
      <c r="L55" s="35">
        <f>K54*4/6</f>
        <v>0</v>
      </c>
      <c r="M55" s="35"/>
      <c r="N55" s="35"/>
      <c r="O55" s="35"/>
      <c r="P55" s="35"/>
      <c r="Q55" s="35"/>
      <c r="R55" s="35"/>
      <c r="S55" s="35"/>
      <c r="T55" s="36"/>
      <c r="U55" s="128">
        <f>SUM(K55:S55)</f>
        <v>0</v>
      </c>
      <c r="V55" s="119"/>
      <c r="W55" s="144"/>
      <c r="X55" s="160"/>
      <c r="Y55" s="33"/>
      <c r="Z55" s="33"/>
      <c r="AA55" s="159"/>
      <c r="AB55" s="148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</row>
    <row r="56" spans="1:262" ht="15" customHeight="1">
      <c r="A56" s="127"/>
      <c r="B56" s="35"/>
      <c r="C56" s="35"/>
      <c r="D56" s="35"/>
      <c r="E56" s="35"/>
      <c r="F56" s="35"/>
      <c r="G56" s="35"/>
      <c r="H56" s="35"/>
      <c r="I56" s="103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128">
        <f t="shared" si="1"/>
        <v>0</v>
      </c>
      <c r="V56" s="119"/>
      <c r="W56" s="144"/>
      <c r="X56" s="160"/>
      <c r="Y56" s="33"/>
      <c r="Z56" s="33"/>
      <c r="AA56" s="159"/>
      <c r="AB56" s="148"/>
    </row>
    <row r="57" spans="1:262" ht="15" customHeight="1" thickBot="1">
      <c r="A57" s="170"/>
      <c r="B57" s="56"/>
      <c r="C57" s="56"/>
      <c r="D57" s="56"/>
      <c r="E57" s="56"/>
      <c r="F57" s="56"/>
      <c r="G57" s="56"/>
      <c r="H57" s="56"/>
      <c r="I57" s="171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92"/>
      <c r="U57" s="172"/>
      <c r="V57" s="173"/>
      <c r="W57" s="174"/>
      <c r="X57" s="175"/>
      <c r="Y57" s="57"/>
      <c r="Z57" s="57"/>
      <c r="AA57" s="176"/>
      <c r="AB57" s="177"/>
    </row>
    <row r="58" spans="1:262" ht="30.75" customHeight="1" thickBot="1">
      <c r="A58" s="178" t="s">
        <v>66</v>
      </c>
      <c r="B58" s="179"/>
      <c r="C58" s="179">
        <f>SUM(C6:C57)</f>
        <v>12380</v>
      </c>
      <c r="D58" s="179">
        <f>SUM(D6:D57)</f>
        <v>2930.81</v>
      </c>
      <c r="E58" s="179">
        <f>SUM(E6:E57)</f>
        <v>1487.72</v>
      </c>
      <c r="F58" s="179">
        <f>SUM(F6:F57)</f>
        <v>2250</v>
      </c>
      <c r="G58" s="179">
        <f>SUM(G5:G57)</f>
        <v>19048.53</v>
      </c>
      <c r="H58" s="179"/>
      <c r="I58" s="180"/>
      <c r="J58" s="181" t="s">
        <v>66</v>
      </c>
      <c r="K58" s="182">
        <f>SUM(K4:K57)</f>
        <v>1866.26</v>
      </c>
      <c r="L58" s="179">
        <f>SUM(L4:L57)</f>
        <v>775.61</v>
      </c>
      <c r="M58" s="179">
        <f>SUM(M4:M57)</f>
        <v>1409.37</v>
      </c>
      <c r="N58" s="179">
        <f>SUM(N4:N57)</f>
        <v>1250</v>
      </c>
      <c r="O58" s="179">
        <f>SUM(O5:O57)</f>
        <v>2363.33</v>
      </c>
      <c r="P58" s="179">
        <f>SUM(P4:P57)</f>
        <v>3360</v>
      </c>
      <c r="Q58" s="179">
        <f>SUM(Q6:Q57)</f>
        <v>4662.32</v>
      </c>
      <c r="R58" s="179">
        <f>SUM(R4:R57)</f>
        <v>3407.7200000000003</v>
      </c>
      <c r="S58" s="179">
        <f>SUM(S5:S57)</f>
        <v>969.34</v>
      </c>
      <c r="T58" s="183">
        <f>SUM(T4:T57)</f>
        <v>268.23</v>
      </c>
      <c r="U58" s="184">
        <f>SUM(U4:U57)</f>
        <v>19141.049999999996</v>
      </c>
      <c r="V58" s="185"/>
      <c r="W58" s="186">
        <f>SUM(W36:W53)</f>
        <v>616.25</v>
      </c>
      <c r="X58" s="186"/>
      <c r="Y58" s="187"/>
      <c r="Z58" s="188"/>
      <c r="AA58" s="189" t="s">
        <v>135</v>
      </c>
      <c r="AB58" s="75">
        <f>SUM(AB4:AB57)</f>
        <v>21443.619999999995</v>
      </c>
    </row>
    <row r="59" spans="1:262" ht="28.5" customHeight="1" thickTop="1" thickBot="1">
      <c r="A59" s="190"/>
      <c r="B59" s="78"/>
      <c r="C59" s="78"/>
      <c r="D59" s="78"/>
      <c r="E59" s="79" t="s">
        <v>67</v>
      </c>
      <c r="F59" s="80"/>
      <c r="G59" s="88">
        <v>2795.82</v>
      </c>
      <c r="H59" s="88"/>
      <c r="I59" s="107"/>
      <c r="J59" s="78"/>
      <c r="K59" s="78"/>
      <c r="L59" s="78"/>
      <c r="M59" s="78"/>
      <c r="N59" s="78"/>
      <c r="O59" s="78"/>
      <c r="P59" s="197"/>
      <c r="Q59" s="200"/>
      <c r="R59" s="200"/>
      <c r="S59" s="200"/>
      <c r="T59" s="198"/>
      <c r="U59" s="81"/>
      <c r="V59" s="78"/>
      <c r="W59" s="82"/>
      <c r="X59" s="82"/>
      <c r="Y59" s="83"/>
      <c r="Z59" s="84"/>
      <c r="AA59" s="52" t="s">
        <v>136</v>
      </c>
      <c r="AB59" s="76">
        <f>W58</f>
        <v>616.25</v>
      </c>
    </row>
    <row r="60" spans="1:262" s="30" customFormat="1" ht="28.5" customHeight="1" thickBot="1">
      <c r="A60" s="127"/>
      <c r="B60" s="35"/>
      <c r="C60" s="35"/>
      <c r="D60" s="35"/>
      <c r="E60" s="85"/>
      <c r="F60" s="49"/>
      <c r="G60" s="89"/>
      <c r="H60" s="89"/>
      <c r="I60" s="103"/>
      <c r="J60" s="35"/>
      <c r="K60" s="35"/>
      <c r="L60" s="35"/>
      <c r="M60" s="35"/>
      <c r="N60" s="35"/>
      <c r="O60" s="35"/>
      <c r="P60" s="35"/>
      <c r="Q60" s="199" t="s">
        <v>130</v>
      </c>
      <c r="R60" s="201"/>
      <c r="S60" s="202">
        <f>S58</f>
        <v>969.34</v>
      </c>
      <c r="T60" s="48"/>
      <c r="U60" s="36"/>
      <c r="V60" s="35"/>
      <c r="W60" s="32"/>
      <c r="X60" s="32"/>
      <c r="Y60" s="31"/>
      <c r="Z60" s="50"/>
      <c r="AA60" s="53"/>
      <c r="AB60" s="7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</row>
    <row r="61" spans="1:262" ht="33" customHeight="1" thickBot="1">
      <c r="A61" s="127"/>
      <c r="B61" s="35"/>
      <c r="C61" s="35"/>
      <c r="D61" s="35"/>
      <c r="E61" s="38" t="s">
        <v>68</v>
      </c>
      <c r="F61" s="35"/>
      <c r="G61" s="90">
        <f>SUM(G58:G59)</f>
        <v>21844.35</v>
      </c>
      <c r="H61" s="90"/>
      <c r="I61" s="103"/>
      <c r="J61" s="35"/>
      <c r="K61" s="56"/>
      <c r="L61" s="56"/>
      <c r="M61" s="56"/>
      <c r="N61" s="56"/>
      <c r="O61" s="56"/>
      <c r="P61" s="56"/>
      <c r="Q61" s="56"/>
      <c r="R61" s="56"/>
      <c r="S61" s="56"/>
      <c r="T61" s="92"/>
      <c r="U61" s="35"/>
      <c r="V61" s="35"/>
      <c r="W61" s="32"/>
      <c r="X61" s="32"/>
      <c r="Y61" s="33"/>
      <c r="Z61" s="51"/>
      <c r="AA61" s="54" t="s">
        <v>131</v>
      </c>
      <c r="AB61" s="76">
        <f>G64</f>
        <v>2703.3000000000029</v>
      </c>
    </row>
    <row r="62" spans="1:262" ht="58.5" customHeight="1" thickBot="1">
      <c r="A62" s="127"/>
      <c r="B62" s="35"/>
      <c r="C62" s="35"/>
      <c r="D62" s="35"/>
      <c r="E62" s="86" t="s">
        <v>133</v>
      </c>
      <c r="F62" s="87"/>
      <c r="G62" s="91">
        <f>U58*-1</f>
        <v>-19141.049999999996</v>
      </c>
      <c r="H62" s="91"/>
      <c r="I62" s="103"/>
      <c r="J62" s="55"/>
      <c r="K62" s="96" t="s">
        <v>138</v>
      </c>
      <c r="L62" s="97"/>
      <c r="M62" s="97"/>
      <c r="N62" s="97"/>
      <c r="O62" s="97"/>
      <c r="P62" s="97"/>
      <c r="Q62" s="97"/>
      <c r="R62" s="98"/>
      <c r="S62" s="168" t="s">
        <v>137</v>
      </c>
      <c r="T62" s="169">
        <f>W58</f>
        <v>616.25</v>
      </c>
      <c r="U62" s="68"/>
      <c r="V62" s="35"/>
      <c r="W62" s="34"/>
      <c r="X62" s="35"/>
      <c r="Y62" s="57"/>
      <c r="Z62" s="58"/>
      <c r="AA62" s="59"/>
      <c r="AB62" s="60"/>
    </row>
    <row r="63" spans="1:262" s="30" customFormat="1" ht="41.25" customHeight="1" thickBot="1">
      <c r="A63" s="127"/>
      <c r="B63" s="35"/>
      <c r="C63" s="35"/>
      <c r="D63" s="35"/>
      <c r="E63" s="38"/>
      <c r="F63" s="35"/>
      <c r="G63" s="89"/>
      <c r="H63" s="89"/>
      <c r="I63" s="103"/>
      <c r="J63" s="35"/>
      <c r="K63" s="93"/>
      <c r="L63" s="93"/>
      <c r="M63" s="93"/>
      <c r="N63" s="93"/>
      <c r="O63" s="93"/>
      <c r="P63" s="93"/>
      <c r="Q63" s="93"/>
      <c r="R63" s="93"/>
      <c r="S63" s="94"/>
      <c r="T63" s="95"/>
      <c r="U63" s="35"/>
      <c r="V63" s="35"/>
      <c r="W63" s="34"/>
      <c r="X63" s="64"/>
      <c r="Y63" s="57"/>
      <c r="Z63" s="58"/>
      <c r="AA63" s="65"/>
      <c r="AB63" s="6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</row>
    <row r="64" spans="1:262" ht="45" customHeight="1" thickBot="1">
      <c r="A64" s="134"/>
      <c r="B64" s="135"/>
      <c r="C64" s="135"/>
      <c r="D64" s="135"/>
      <c r="E64" s="191" t="s">
        <v>68</v>
      </c>
      <c r="F64" s="192"/>
      <c r="G64" s="193">
        <f>SUM(G61:G62)</f>
        <v>2703.3000000000029</v>
      </c>
      <c r="H64" s="193"/>
      <c r="I64" s="194" t="s">
        <v>123</v>
      </c>
      <c r="J64" s="195"/>
      <c r="K64" s="69" t="s">
        <v>139</v>
      </c>
      <c r="L64" s="70"/>
      <c r="M64" s="70"/>
      <c r="N64" s="70"/>
      <c r="O64" s="71"/>
      <c r="P64" s="72"/>
      <c r="Q64" s="74">
        <f>U58</f>
        <v>19141.049999999996</v>
      </c>
      <c r="R64" s="73">
        <f>K58</f>
        <v>1866.26</v>
      </c>
      <c r="S64" s="166">
        <f>T58</f>
        <v>268.23</v>
      </c>
      <c r="T64" s="167">
        <f>Q64-R64-S64</f>
        <v>17006.559999999998</v>
      </c>
      <c r="U64" s="196"/>
      <c r="V64" s="135"/>
      <c r="W64" s="195"/>
      <c r="X64" s="61"/>
      <c r="Y64" s="62" t="s">
        <v>132</v>
      </c>
      <c r="Z64" s="67"/>
      <c r="AA64" s="63"/>
      <c r="AB64" s="77">
        <f>SUM(AB58:AB62)</f>
        <v>24763.17</v>
      </c>
    </row>
  </sheetData>
  <mergeCells count="5">
    <mergeCell ref="E62:F62"/>
    <mergeCell ref="W2:W3"/>
    <mergeCell ref="X38:X39"/>
    <mergeCell ref="K62:R62"/>
    <mergeCell ref="K64:O64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W29"/>
  <sheetViews>
    <sheetView showGridLines="0" workbookViewId="0">
      <selection activeCell="B13" sqref="B13"/>
    </sheetView>
  </sheetViews>
  <sheetFormatPr defaultColWidth="8.85546875" defaultRowHeight="15" customHeight="1"/>
  <cols>
    <col min="1" max="1" width="8.85546875" style="4" customWidth="1"/>
    <col min="2" max="2" width="8.85546875" style="15" customWidth="1"/>
    <col min="3" max="3" width="15.85546875" style="4" customWidth="1"/>
    <col min="4" max="4" width="17.5703125" style="4" customWidth="1"/>
    <col min="5" max="5" width="8.85546875" style="23" customWidth="1"/>
    <col min="6" max="6" width="8.85546875" style="20" customWidth="1"/>
    <col min="7" max="7" width="8.85546875" style="4" customWidth="1"/>
    <col min="8" max="8" width="12.7109375" style="17" customWidth="1"/>
    <col min="9" max="257" width="8.85546875" style="4" customWidth="1"/>
  </cols>
  <sheetData>
    <row r="1" spans="1:257" ht="15" customHeight="1">
      <c r="A1" s="9" t="s">
        <v>78</v>
      </c>
      <c r="B1" s="13"/>
      <c r="C1" s="9" t="s">
        <v>79</v>
      </c>
      <c r="D1" s="2"/>
      <c r="E1" s="21"/>
      <c r="F1" s="18"/>
      <c r="G1" s="9"/>
      <c r="H1" s="11"/>
      <c r="I1" s="2"/>
      <c r="J1" s="2"/>
      <c r="K1" s="2"/>
      <c r="L1" s="9"/>
    </row>
    <row r="2" spans="1:257" ht="15" customHeight="1">
      <c r="A2" s="2"/>
      <c r="B2" s="13"/>
      <c r="C2" s="2"/>
      <c r="D2" s="2"/>
      <c r="E2" s="21"/>
      <c r="F2" s="18"/>
      <c r="G2" s="2"/>
      <c r="H2" s="11"/>
      <c r="I2" s="2"/>
      <c r="J2" s="2"/>
      <c r="K2" s="9" t="s">
        <v>99</v>
      </c>
      <c r="L2" s="2"/>
    </row>
    <row r="3" spans="1:257" ht="15" customHeight="1">
      <c r="A3" s="9" t="s">
        <v>80</v>
      </c>
      <c r="B3" s="14" t="s">
        <v>90</v>
      </c>
      <c r="C3" s="9" t="s">
        <v>81</v>
      </c>
      <c r="D3" s="9" t="s">
        <v>85</v>
      </c>
      <c r="E3" s="22" t="s">
        <v>82</v>
      </c>
      <c r="F3" s="19" t="s">
        <v>86</v>
      </c>
      <c r="G3" s="2"/>
      <c r="H3" s="10" t="s">
        <v>83</v>
      </c>
      <c r="I3" s="2"/>
      <c r="J3" s="2"/>
      <c r="K3" s="2"/>
      <c r="L3" s="2"/>
    </row>
    <row r="4" spans="1:257" ht="15" customHeight="1">
      <c r="A4" s="2"/>
      <c r="B4" s="13"/>
      <c r="C4" s="2"/>
      <c r="D4" s="2"/>
      <c r="E4" s="21"/>
      <c r="F4" s="18"/>
      <c r="G4" s="2"/>
      <c r="H4" s="11"/>
      <c r="I4" s="2"/>
      <c r="J4" s="2"/>
      <c r="K4" s="2"/>
      <c r="L4" s="2"/>
    </row>
    <row r="5" spans="1:257" ht="15" customHeight="1">
      <c r="A5" s="12">
        <v>44399</v>
      </c>
      <c r="B5" s="13"/>
      <c r="C5" s="3" t="s">
        <v>34</v>
      </c>
      <c r="D5" s="2"/>
      <c r="E5" s="21">
        <v>932.46</v>
      </c>
      <c r="F5" s="18">
        <v>932.46</v>
      </c>
      <c r="G5" s="2"/>
      <c r="H5" s="10" t="s">
        <v>69</v>
      </c>
      <c r="I5" s="2"/>
      <c r="J5" s="2"/>
      <c r="K5" s="2"/>
      <c r="L5" s="2"/>
    </row>
    <row r="6" spans="1:257" ht="15" customHeight="1">
      <c r="A6" s="12">
        <v>44492</v>
      </c>
      <c r="B6" s="14" t="s">
        <v>91</v>
      </c>
      <c r="C6" s="9" t="s">
        <v>84</v>
      </c>
      <c r="D6" s="9" t="s">
        <v>87</v>
      </c>
      <c r="E6" s="21">
        <f>K6*1/6</f>
        <v>1.1666666666666667</v>
      </c>
      <c r="F6" s="18"/>
      <c r="G6" s="2"/>
      <c r="H6" s="10" t="s">
        <v>88</v>
      </c>
      <c r="I6" s="2"/>
      <c r="J6" s="2"/>
      <c r="K6" s="2">
        <v>7</v>
      </c>
      <c r="L6" s="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</row>
    <row r="7" spans="1:257" ht="15" customHeight="1">
      <c r="A7" s="12">
        <v>44492</v>
      </c>
      <c r="B7" s="14" t="s">
        <v>93</v>
      </c>
      <c r="C7" s="9" t="s">
        <v>84</v>
      </c>
      <c r="D7" s="9" t="s">
        <v>89</v>
      </c>
      <c r="E7" s="21">
        <f>K7*1/6</f>
        <v>0.47500000000000003</v>
      </c>
      <c r="F7" s="18"/>
      <c r="G7" s="2"/>
      <c r="H7" s="16" t="s">
        <v>92</v>
      </c>
      <c r="I7" s="2"/>
      <c r="J7" s="2"/>
      <c r="K7" s="2">
        <v>2.85</v>
      </c>
      <c r="L7" s="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</row>
    <row r="8" spans="1:257" ht="15" customHeight="1">
      <c r="A8" s="12">
        <v>44492</v>
      </c>
      <c r="B8" s="14" t="s">
        <v>97</v>
      </c>
      <c r="C8" s="9" t="s">
        <v>84</v>
      </c>
      <c r="D8" s="9" t="s">
        <v>94</v>
      </c>
      <c r="E8" s="21">
        <f>K8/6</f>
        <v>14.991666666666667</v>
      </c>
      <c r="F8" s="18"/>
      <c r="G8" s="2"/>
      <c r="H8" s="10" t="s">
        <v>95</v>
      </c>
      <c r="I8" s="2"/>
      <c r="J8" s="2"/>
      <c r="K8" s="2">
        <v>89.95</v>
      </c>
      <c r="L8" s="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</row>
    <row r="9" spans="1:257" ht="15" customHeight="1">
      <c r="A9" s="12">
        <v>44492</v>
      </c>
      <c r="B9" s="13"/>
      <c r="C9" s="9" t="s">
        <v>84</v>
      </c>
      <c r="D9" s="9" t="s">
        <v>96</v>
      </c>
      <c r="E9" s="21"/>
      <c r="F9" s="18">
        <f>SUM(E6:E8)</f>
        <v>16.633333333333333</v>
      </c>
      <c r="G9" s="2"/>
      <c r="H9" s="11"/>
      <c r="I9" s="2"/>
      <c r="J9" s="2"/>
      <c r="K9" s="2"/>
      <c r="L9" s="2"/>
    </row>
    <row r="10" spans="1:257" ht="15" customHeight="1">
      <c r="A10" s="12">
        <v>44548</v>
      </c>
      <c r="B10" s="14" t="s">
        <v>91</v>
      </c>
      <c r="C10" s="9" t="s">
        <v>84</v>
      </c>
      <c r="D10" s="9" t="s">
        <v>87</v>
      </c>
      <c r="E10" s="21">
        <f>K10*1/6</f>
        <v>3.5</v>
      </c>
      <c r="F10" s="18"/>
      <c r="G10" s="2"/>
      <c r="H10" s="10" t="s">
        <v>88</v>
      </c>
      <c r="I10" s="2"/>
      <c r="J10" s="2"/>
      <c r="K10" s="2">
        <v>21</v>
      </c>
      <c r="L10" s="2"/>
    </row>
    <row r="11" spans="1:257" ht="15" customHeight="1">
      <c r="A11" s="12">
        <v>44548</v>
      </c>
      <c r="B11" s="13"/>
      <c r="C11" s="9" t="s">
        <v>84</v>
      </c>
      <c r="D11" s="9" t="s">
        <v>98</v>
      </c>
      <c r="E11" s="21">
        <f>K11/6</f>
        <v>4.1150000000000002</v>
      </c>
      <c r="F11" s="18"/>
      <c r="G11" s="2"/>
      <c r="H11" s="11"/>
      <c r="I11" s="2"/>
      <c r="J11" s="2"/>
      <c r="K11" s="2">
        <v>24.69</v>
      </c>
      <c r="L11" s="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</row>
    <row r="12" spans="1:257" ht="15" customHeight="1">
      <c r="A12" s="12">
        <v>44548</v>
      </c>
      <c r="B12" s="13"/>
      <c r="C12" s="9" t="s">
        <v>84</v>
      </c>
      <c r="D12" s="9" t="s">
        <v>101</v>
      </c>
      <c r="E12" s="21">
        <f>K12/6</f>
        <v>0.83166666666666667</v>
      </c>
      <c r="F12" s="18"/>
      <c r="G12" s="2"/>
      <c r="H12" s="11"/>
      <c r="I12" s="2"/>
      <c r="J12" s="2"/>
      <c r="K12" s="2">
        <v>4.99</v>
      </c>
      <c r="L12" s="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</row>
    <row r="13" spans="1:257" ht="15" customHeight="1">
      <c r="A13" s="12">
        <v>44548</v>
      </c>
      <c r="B13" s="25" t="s">
        <v>106</v>
      </c>
      <c r="C13" s="9" t="s">
        <v>84</v>
      </c>
      <c r="D13" s="9" t="s">
        <v>100</v>
      </c>
      <c r="E13" s="21">
        <f>K13/6</f>
        <v>3.1316666666666664</v>
      </c>
      <c r="F13" s="18"/>
      <c r="G13" s="2"/>
      <c r="H13" s="24" t="s">
        <v>105</v>
      </c>
      <c r="I13" s="2"/>
      <c r="J13" s="2"/>
      <c r="K13" s="2">
        <v>18.79</v>
      </c>
      <c r="L13" s="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</row>
    <row r="14" spans="1:257" ht="15" customHeight="1">
      <c r="A14" s="12">
        <v>44548</v>
      </c>
      <c r="B14" s="13"/>
      <c r="C14" s="9" t="s">
        <v>84</v>
      </c>
      <c r="D14" s="2"/>
      <c r="E14" s="21"/>
      <c r="F14" s="19">
        <f>SUM(E10:E13)</f>
        <v>11.578333333333333</v>
      </c>
      <c r="G14" s="2"/>
      <c r="H14" s="11"/>
      <c r="I14" s="2"/>
      <c r="J14" s="2"/>
      <c r="K14" s="2"/>
      <c r="L14" s="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</row>
    <row r="15" spans="1:257" ht="15" customHeight="1">
      <c r="A15" s="12">
        <v>44553</v>
      </c>
      <c r="B15" s="13"/>
      <c r="C15" s="7" t="s">
        <v>70</v>
      </c>
      <c r="D15" s="2"/>
      <c r="E15" s="21"/>
      <c r="F15" s="18">
        <f>K15/6</f>
        <v>8.6666666666666661</v>
      </c>
      <c r="G15" s="2"/>
      <c r="H15" s="11" t="s">
        <v>102</v>
      </c>
      <c r="I15" s="2"/>
      <c r="J15" s="2"/>
      <c r="K15" s="2">
        <v>52</v>
      </c>
      <c r="L15" s="2"/>
    </row>
    <row r="16" spans="1:257" ht="15" customHeight="1">
      <c r="A16" s="2"/>
      <c r="B16" s="13"/>
      <c r="C16" s="2"/>
      <c r="D16" s="2"/>
      <c r="E16" s="21"/>
      <c r="F16" s="18"/>
      <c r="G16" s="2"/>
      <c r="H16" s="11"/>
      <c r="I16" s="2"/>
      <c r="J16" s="2"/>
      <c r="K16" s="2"/>
      <c r="L16" s="2"/>
    </row>
    <row r="17" spans="1:12" ht="15" customHeight="1">
      <c r="A17" s="2"/>
      <c r="B17" s="13"/>
      <c r="C17" s="2"/>
      <c r="D17" s="2"/>
      <c r="E17" s="21"/>
      <c r="F17" s="18"/>
      <c r="G17" s="2"/>
      <c r="H17" s="11"/>
      <c r="I17" s="2"/>
      <c r="J17" s="2"/>
      <c r="K17" s="2"/>
      <c r="L17" s="2"/>
    </row>
    <row r="18" spans="1:12" ht="15" customHeight="1">
      <c r="A18" s="9"/>
      <c r="B18" s="13"/>
      <c r="C18" s="2"/>
      <c r="D18" s="2"/>
      <c r="E18" s="21"/>
      <c r="F18" s="18"/>
      <c r="G18" s="9"/>
      <c r="H18" s="11"/>
      <c r="I18" s="2"/>
      <c r="J18" s="2"/>
      <c r="K18" s="2"/>
      <c r="L18" s="9"/>
    </row>
    <row r="19" spans="1:12" ht="15" customHeight="1">
      <c r="A19" s="2"/>
      <c r="B19" s="13"/>
      <c r="C19" s="2"/>
      <c r="D19" s="2"/>
      <c r="E19" s="21"/>
      <c r="F19" s="18"/>
      <c r="G19" s="2"/>
      <c r="H19" s="11"/>
      <c r="I19" s="2"/>
      <c r="J19" s="2"/>
      <c r="K19" s="2"/>
      <c r="L19" s="2"/>
    </row>
    <row r="20" spans="1:12" ht="15" customHeight="1">
      <c r="A20" s="2"/>
      <c r="B20" s="13"/>
      <c r="C20" s="2"/>
      <c r="D20" s="2"/>
      <c r="E20" s="21"/>
      <c r="F20" s="18"/>
      <c r="G20" s="2"/>
      <c r="H20" s="11"/>
      <c r="I20" s="2"/>
      <c r="J20" s="2"/>
      <c r="K20" s="2"/>
      <c r="L20" s="2"/>
    </row>
    <row r="21" spans="1:12" ht="15" customHeight="1">
      <c r="A21" s="2"/>
      <c r="B21" s="13"/>
      <c r="C21" s="2"/>
      <c r="D21" s="2"/>
      <c r="E21" s="21"/>
      <c r="F21" s="18"/>
      <c r="G21" s="2"/>
      <c r="H21" s="11"/>
      <c r="I21" s="2"/>
      <c r="J21" s="2"/>
      <c r="K21" s="2"/>
      <c r="L21" s="2"/>
    </row>
    <row r="22" spans="1:12" ht="15" customHeight="1">
      <c r="A22" s="2"/>
      <c r="B22" s="13"/>
      <c r="C22" s="2"/>
      <c r="D22" s="2"/>
      <c r="E22" s="21"/>
      <c r="F22" s="18"/>
      <c r="G22" s="2"/>
      <c r="H22" s="11"/>
      <c r="I22" s="2"/>
      <c r="J22" s="2"/>
      <c r="K22" s="2"/>
      <c r="L22" s="2"/>
    </row>
    <row r="23" spans="1:12" ht="15" customHeight="1">
      <c r="A23" s="2"/>
      <c r="B23" s="13"/>
      <c r="C23" s="2"/>
      <c r="D23" s="2"/>
      <c r="E23" s="21"/>
      <c r="F23" s="18"/>
      <c r="G23" s="2"/>
      <c r="H23" s="11"/>
      <c r="I23" s="2"/>
      <c r="J23" s="2"/>
      <c r="K23" s="2"/>
      <c r="L23" s="2"/>
    </row>
    <row r="24" spans="1:12" ht="15" customHeight="1">
      <c r="A24" s="9" t="s">
        <v>103</v>
      </c>
      <c r="B24" s="13"/>
      <c r="C24" s="2"/>
      <c r="D24" s="2"/>
      <c r="E24" s="21"/>
      <c r="F24" s="18">
        <f>SUM(F5:F23)</f>
        <v>969.33833333333337</v>
      </c>
      <c r="G24" s="2"/>
      <c r="H24" s="11"/>
      <c r="I24" s="2"/>
      <c r="J24" s="2"/>
      <c r="K24" s="2"/>
      <c r="L24" s="2"/>
    </row>
    <row r="25" spans="1:12" ht="15" customHeight="1">
      <c r="A25" s="2"/>
      <c r="B25" s="13"/>
      <c r="C25" s="2"/>
      <c r="D25" s="2"/>
      <c r="E25" s="21"/>
      <c r="F25" s="18"/>
      <c r="G25" s="2"/>
      <c r="H25" s="11"/>
      <c r="I25" s="2"/>
      <c r="J25" s="2"/>
      <c r="K25" s="2"/>
      <c r="L25" s="2"/>
    </row>
    <row r="26" spans="1:12" ht="15" customHeight="1">
      <c r="A26" s="2"/>
      <c r="B26" s="13"/>
      <c r="C26" s="2"/>
      <c r="D26" s="2"/>
      <c r="E26" s="21"/>
      <c r="F26" s="18"/>
      <c r="G26" s="2"/>
      <c r="H26" s="11"/>
      <c r="I26" s="2"/>
      <c r="J26" s="2"/>
      <c r="K26" s="2"/>
      <c r="L26" s="2"/>
    </row>
    <row r="27" spans="1:12" ht="15" customHeight="1">
      <c r="A27" s="2"/>
      <c r="B27" s="13"/>
      <c r="C27" s="2"/>
      <c r="D27" s="2"/>
      <c r="E27" s="21"/>
      <c r="F27" s="18"/>
      <c r="G27" s="2"/>
      <c r="H27" s="11"/>
      <c r="I27" s="2"/>
      <c r="J27" s="2"/>
      <c r="K27" s="2"/>
      <c r="L27" s="2"/>
    </row>
    <row r="28" spans="1:12" ht="15" customHeight="1">
      <c r="A28" s="9"/>
      <c r="B28" s="13"/>
      <c r="C28" s="2"/>
      <c r="D28" s="2"/>
      <c r="E28" s="21"/>
      <c r="F28" s="18"/>
      <c r="G28" s="9"/>
      <c r="H28" s="11"/>
      <c r="I28" s="2"/>
      <c r="J28" s="2"/>
      <c r="K28" s="2"/>
      <c r="L28" s="9"/>
    </row>
    <row r="29" spans="1:12" ht="15" customHeight="1">
      <c r="A29" s="2"/>
      <c r="B29" s="13"/>
      <c r="C29" s="2"/>
      <c r="D29" s="2"/>
      <c r="E29" s="21"/>
      <c r="F29" s="18"/>
      <c r="G29" s="2"/>
      <c r="H29" s="11"/>
      <c r="I29" s="2"/>
      <c r="J29" s="2"/>
      <c r="K29" s="2"/>
      <c r="L29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85546875" defaultRowHeight="15" customHeight="1"/>
  <cols>
    <col min="1" max="256" width="8.85546875" style="5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SUMARY</vt:lpstr>
      <vt:lpstr>V A T.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</dc:creator>
  <cp:lastModifiedBy>parish</cp:lastModifiedBy>
  <cp:lastPrinted>2021-07-14T16:37:41Z</cp:lastPrinted>
  <dcterms:created xsi:type="dcterms:W3CDTF">2021-01-03T15:28:02Z</dcterms:created>
  <dcterms:modified xsi:type="dcterms:W3CDTF">2021-08-17T13:00:53Z</dcterms:modified>
</cp:coreProperties>
</file>